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https://cityofwildomar-my.sharepoint.com/personal/neva_cityofwildomar_org/Documents/Desktop/"/>
    </mc:Choice>
  </mc:AlternateContent>
  <xr:revisionPtr revIDLastSave="0" documentId="8_{51A576A8-DF09-4E8B-AE22-CBCB6D9203BD}" xr6:coauthVersionLast="47" xr6:coauthVersionMax="47" xr10:uidLastSave="{00000000-0000-0000-0000-000000000000}"/>
  <bookViews>
    <workbookView xWindow="-108" yWindow="-108" windowWidth="23256" windowHeight="12576" xr2:uid="{00000000-000D-0000-FFFF-FFFF00000000}"/>
  </bookViews>
  <sheets>
    <sheet name="Cover" sheetId="1" r:id="rId1"/>
    <sheet name="Grading" sheetId="5" r:id="rId2"/>
    <sheet name="Drainage" sheetId="2" r:id="rId3"/>
    <sheet name="EROSION" sheetId="3" r:id="rId4"/>
    <sheet name="WQMP" sheetId="4"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 l="1"/>
  <c r="K12" i="5" l="1"/>
  <c r="K11" i="5"/>
  <c r="K10" i="5"/>
  <c r="K14" i="5" l="1"/>
  <c r="K15" i="5" s="1"/>
  <c r="K16" i="5" s="1"/>
  <c r="K36" i="4"/>
  <c r="K35" i="4"/>
  <c r="K34" i="4"/>
  <c r="K33" i="4"/>
  <c r="K32" i="4"/>
  <c r="K31" i="4"/>
  <c r="K30" i="4"/>
  <c r="K29" i="4"/>
  <c r="K28" i="4"/>
  <c r="K27" i="4"/>
  <c r="K26" i="4"/>
  <c r="K25" i="4"/>
  <c r="K24" i="4"/>
  <c r="K23" i="4"/>
  <c r="K22" i="4"/>
  <c r="K21" i="4"/>
  <c r="K20" i="4"/>
  <c r="K19" i="4"/>
  <c r="K18" i="4"/>
  <c r="K17" i="4"/>
  <c r="K16" i="4"/>
  <c r="K15" i="4"/>
  <c r="K14" i="4"/>
  <c r="K13" i="4"/>
  <c r="K12" i="4"/>
  <c r="K11" i="4"/>
  <c r="K10" i="4"/>
  <c r="K9" i="4"/>
  <c r="K8" i="4"/>
  <c r="K7" i="4"/>
  <c r="I4" i="4"/>
  <c r="K36" i="3"/>
  <c r="K35" i="3"/>
  <c r="K34" i="3"/>
  <c r="K33" i="3"/>
  <c r="K32" i="3"/>
  <c r="K31" i="3"/>
  <c r="K30" i="3"/>
  <c r="K29" i="3"/>
  <c r="K28" i="3"/>
  <c r="K27" i="3"/>
  <c r="K26" i="3"/>
  <c r="K25" i="3"/>
  <c r="K24" i="3"/>
  <c r="K23" i="3"/>
  <c r="K22" i="3"/>
  <c r="K21" i="3"/>
  <c r="K20" i="3"/>
  <c r="K19" i="3"/>
  <c r="K18" i="3"/>
  <c r="K17" i="3"/>
  <c r="K16" i="3"/>
  <c r="K15" i="3"/>
  <c r="K14" i="3"/>
  <c r="K13" i="3"/>
  <c r="K12" i="3"/>
  <c r="K11" i="3"/>
  <c r="K10" i="3"/>
  <c r="K9" i="3"/>
  <c r="K8" i="3"/>
  <c r="K7" i="3"/>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37" i="4" l="1"/>
  <c r="K38" i="4" s="1"/>
  <c r="K39" i="4" s="1"/>
  <c r="D18" i="1" s="1"/>
  <c r="G18" i="1" s="1"/>
  <c r="J18" i="1" s="1"/>
  <c r="K38" i="3"/>
  <c r="K39" i="3" s="1"/>
  <c r="K40" i="3" s="1"/>
  <c r="D17" i="1" s="1"/>
  <c r="G21" i="1" s="1"/>
  <c r="K62" i="2"/>
  <c r="K63" i="2" s="1"/>
  <c r="K64" i="2" s="1"/>
  <c r="D16" i="1" s="1"/>
  <c r="G16" i="1" s="1"/>
  <c r="J16" i="1" s="1"/>
  <c r="G17" i="1" l="1"/>
  <c r="J17" i="1" s="1"/>
  <c r="D20" i="1"/>
  <c r="G15" i="1"/>
  <c r="G20" i="1" l="1"/>
  <c r="G22" i="1" s="1"/>
  <c r="J15" i="1"/>
  <c r="J20" i="1" l="1"/>
</calcChain>
</file>

<file path=xl/sharedStrings.xml><?xml version="1.0" encoding="utf-8"?>
<sst xmlns="http://schemas.openxmlformats.org/spreadsheetml/2006/main" count="512" uniqueCount="136">
  <si>
    <t>CONSTRUCTION COST WORKSHEET</t>
  </si>
  <si>
    <t>FOR ON-SITE GRADING, DRAINAGE AND NPDES</t>
  </si>
  <si>
    <t>FAITHFUL PERFORMANCE</t>
  </si>
  <si>
    <t xml:space="preserve">MATERIAL &amp; LABOR </t>
  </si>
  <si>
    <t>SECURITY</t>
  </si>
  <si>
    <t xml:space="preserve">SECURITY </t>
  </si>
  <si>
    <t>IMPROVEMENTS</t>
  </si>
  <si>
    <t xml:space="preserve">Grading </t>
  </si>
  <si>
    <t>$</t>
  </si>
  <si>
    <t>Drainage</t>
  </si>
  <si>
    <t>Erosion Control</t>
  </si>
  <si>
    <t>WQMP</t>
  </si>
  <si>
    <t xml:space="preserve">Security Total </t>
  </si>
  <si>
    <t>Erosion Control Cash Bond (25%)</t>
  </si>
  <si>
    <t xml:space="preserve">Warranty Retention (10%) </t>
  </si>
  <si>
    <t xml:space="preserve">DESIGN ENGINEER'S CALCULATION OF IMPROVEMENT BONDING COSTS </t>
  </si>
  <si>
    <t xml:space="preserve">Signature </t>
  </si>
  <si>
    <t xml:space="preserve">Date </t>
  </si>
  <si>
    <t xml:space="preserve">Name Typed or printed </t>
  </si>
  <si>
    <t xml:space="preserve">RCE# </t>
  </si>
  <si>
    <t xml:space="preserve">Civil Engineer's Stamp </t>
  </si>
  <si>
    <t xml:space="preserve">*** PLEASE READ INSTRUCTIONS BELOW *** </t>
  </si>
  <si>
    <t>ON-SITE GRADING</t>
  </si>
  <si>
    <t xml:space="preserve"> </t>
  </si>
  <si>
    <t>ITEM</t>
  </si>
  <si>
    <t xml:space="preserve">QUANTITY </t>
  </si>
  <si>
    <t>UNIT</t>
  </si>
  <si>
    <t xml:space="preserve">AMOUNT </t>
  </si>
  <si>
    <t>COST</t>
  </si>
  <si>
    <t>SITE EXCAVATION</t>
  </si>
  <si>
    <t>Cut (c) =</t>
  </si>
  <si>
    <t xml:space="preserve">C.Y. </t>
  </si>
  <si>
    <t>Fill (f) =</t>
  </si>
  <si>
    <t>If balance, provide (a.) only, either cut or fill                If export, provide (a.)&amp;(b.) a = fill, b = cut - fill. If import, provide (a)&amp;(c), a = cut, c = fill - cut (Unit costs for (a),(b), &amp; (c) are 20% of actual costs to assure that work will be corrected to eliminate hazardous conditions.)</t>
  </si>
  <si>
    <t xml:space="preserve">(a.) Excavate and Fill </t>
  </si>
  <si>
    <t>(b.) Excavate and Export</t>
  </si>
  <si>
    <t>(c.) Import and Fill</t>
  </si>
  <si>
    <t>A.</t>
  </si>
  <si>
    <t xml:space="preserve"> Subtotal </t>
  </si>
  <si>
    <t>B.</t>
  </si>
  <si>
    <t>Administrative Contingency (20% x A)</t>
  </si>
  <si>
    <t xml:space="preserve">C. </t>
  </si>
  <si>
    <t>Grading Total (A + B)</t>
  </si>
  <si>
    <t xml:space="preserve">ON-SITE DRAINAGE </t>
  </si>
  <si>
    <t>DRAINAGE</t>
  </si>
  <si>
    <t>Concrete Bulkhead</t>
  </si>
  <si>
    <t>EA.</t>
  </si>
  <si>
    <t>Slope Anchors for Pipes</t>
  </si>
  <si>
    <t>Cut Off Wall  ( Std 2' )</t>
  </si>
  <si>
    <t>C.Y.</t>
  </si>
  <si>
    <t>A. C. Overside Drain</t>
  </si>
  <si>
    <t>Under Sidewalk Drain Std 309</t>
  </si>
  <si>
    <t>EA</t>
  </si>
  <si>
    <t>Flat Outlet Drainage Structure Std 303</t>
  </si>
  <si>
    <t>Curb Outlet Drainage Structure Std 308</t>
  </si>
  <si>
    <t xml:space="preserve">Terrace  Drain &amp; Down Drain </t>
  </si>
  <si>
    <t>S.F.</t>
  </si>
  <si>
    <t>Interceptor Drain</t>
  </si>
  <si>
    <t>R.C. Box Culvert</t>
  </si>
  <si>
    <t>Concrete  Channel</t>
  </si>
  <si>
    <t>Rip Rap  ( 1/4  Ton ) Methob B</t>
  </si>
  <si>
    <t>Rip Rap  ( 1/2  Ton ) Methob B</t>
  </si>
  <si>
    <t>Rip Rap ( 1 Ton ) Method B</t>
  </si>
  <si>
    <t>Rip Rap ( 2 Ton ) Method B</t>
  </si>
  <si>
    <t>Grouted Rip Rap ( 1/4 Ton ) Method B</t>
  </si>
  <si>
    <t>Grouted Rip Rap ( 1/2 Ton ) Method B</t>
  </si>
  <si>
    <t>Grouted Rip Rap ( 1 Ton ) Method B</t>
  </si>
  <si>
    <t>Grouted Rip Rap ( 2 Ton ) Method B</t>
  </si>
  <si>
    <t>18" R.C.P. round, arch or elliptical</t>
  </si>
  <si>
    <t xml:space="preserve">L.F. </t>
  </si>
  <si>
    <t>24" R.C.P. round, arch or elliptical</t>
  </si>
  <si>
    <t>30" R.C.P. round, arch or elliptical</t>
  </si>
  <si>
    <t>36" R.C.P. round, arch or elliptical</t>
  </si>
  <si>
    <t>42" R.C.P. round, arch or elliptical</t>
  </si>
  <si>
    <t>48" R.C.P. round, arch or elliptical</t>
  </si>
  <si>
    <t xml:space="preserve">54" R.C. P. Or 64" x 43" RCPA </t>
  </si>
  <si>
    <t xml:space="preserve">60" R.C. P. Or 71" x 47" RCPA </t>
  </si>
  <si>
    <t>18" C.S.P. or HDPE N12</t>
  </si>
  <si>
    <t>24" C.S.P. or HDPE N12</t>
  </si>
  <si>
    <t>30" C.S.P. or HDPE N12</t>
  </si>
  <si>
    <t>36" C.S.P. or HDPE N12</t>
  </si>
  <si>
    <t>42" C.S.P. or HDPE N12</t>
  </si>
  <si>
    <t>48" C.S.P. or HDPE N12</t>
  </si>
  <si>
    <t>54" C.S.P. HDPE Or Equal</t>
  </si>
  <si>
    <t>60" C.S.P. HDPE Or Equal</t>
  </si>
  <si>
    <t>Catch Basin W=4'</t>
  </si>
  <si>
    <t xml:space="preserve">EA. </t>
  </si>
  <si>
    <t>Catch Basin W=7'</t>
  </si>
  <si>
    <t>Catch Basin W=14'</t>
  </si>
  <si>
    <t>Catch Basin W=21'</t>
  </si>
  <si>
    <t>Catch Basin W=28'</t>
  </si>
  <si>
    <t>Inlet Type IX or X</t>
  </si>
  <si>
    <t>Junction Structure  No. 1</t>
  </si>
  <si>
    <t>Junction Structure  No. 2</t>
  </si>
  <si>
    <t>Junction Structure  No. 6</t>
  </si>
  <si>
    <t>Transition Structure  No. 1</t>
  </si>
  <si>
    <t>Transition Structure  No. 2</t>
  </si>
  <si>
    <t>Transition Structure  No. 3</t>
  </si>
  <si>
    <t>Manhole  No.  1</t>
  </si>
  <si>
    <t>Manhole  No.  2</t>
  </si>
  <si>
    <t>Manhole  No.  3</t>
  </si>
  <si>
    <t>Manhole  No.  4</t>
  </si>
  <si>
    <t>Structural Reinforcement Concrete</t>
  </si>
  <si>
    <t>Headwall for 36" or smaller storm drain</t>
  </si>
  <si>
    <t>Movilization (if  Subtotal is less than $20,000)</t>
  </si>
  <si>
    <t>LS</t>
  </si>
  <si>
    <t>Drainage Total (A + B)</t>
  </si>
  <si>
    <t>EROSION AND SEDIMENT CONTROL</t>
  </si>
  <si>
    <t>Stabilized Construction Entrance</t>
  </si>
  <si>
    <t>Gravel Bags</t>
  </si>
  <si>
    <t>Silt Fence</t>
  </si>
  <si>
    <t>Fiber Rolls</t>
  </si>
  <si>
    <t>Hydroseeding / Hydromulch</t>
  </si>
  <si>
    <t>Straw / Coconut Fiber Mats</t>
  </si>
  <si>
    <t>Hay Bales</t>
  </si>
  <si>
    <t>Desilting Basins (per acre of drainage)</t>
  </si>
  <si>
    <t>AC.</t>
  </si>
  <si>
    <t>Streets/Drainage Total (A + B)</t>
  </si>
  <si>
    <t xml:space="preserve">WATER QUALITY MANAGEMENT PLAN (WQMP) </t>
  </si>
  <si>
    <t>Conventional Grass / Vegetated Swale</t>
  </si>
  <si>
    <t>Sand filtration Swale and Basins</t>
  </si>
  <si>
    <t>Gravel Infiltration Swale and Basin</t>
  </si>
  <si>
    <t>Retention or Detention Pipe (HDPE , CMP)</t>
  </si>
  <si>
    <t>Cartridge Filtration Chamber</t>
  </si>
  <si>
    <t>Catch Basin Filter Insert</t>
  </si>
  <si>
    <t>Roof Downspot Filter</t>
  </si>
  <si>
    <t>Pervious Pavement / Pavers</t>
  </si>
  <si>
    <t>CITY OF WILDOMAR</t>
  </si>
  <si>
    <t xml:space="preserve">Construction items and their quantities, as shown on the attached worksheets, are accurate for the construction of the improvements required or implied to fullfill the Conditions of Approval for this project regarding on-site grading, drainage and NPDES. The mathematical extensions, using the City of Wildomar's Unit Costs, are accurate for determining fees. </t>
  </si>
  <si>
    <t>1. Quantities are to be taken from the Improvement Plans.</t>
  </si>
  <si>
    <t xml:space="preserve">2. Show Performance Bond Amounts to the nearest $500.00. </t>
  </si>
  <si>
    <t>3. For Construction items not covered by this worksheet, Design Engineer is to provide his opinion of construction</t>
  </si>
  <si>
    <t xml:space="preserve">cost and use that cost. </t>
  </si>
  <si>
    <t>Date:</t>
  </si>
  <si>
    <t>City Project No:</t>
  </si>
  <si>
    <t>Parcel Map/Tract Map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</si>
</sst>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8"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1"/>
      <color theme="1"/>
      <name val="Calibri"/>
      <family val="2"/>
      <scheme val="minor"/>
    </font>
    <font>
      <b/>
      <u/>
      <sz val="10"/>
      <name val="Arial"/>
      <family val="2"/>
    </font>
    <font>
      <sz val="11"/>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5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double">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88">
    <xf numFmtId="0" fontId="0" fillId="0" borderId="0" xfId="0"/>
    <xf numFmtId="0" fontId="2" fillId="0" borderId="1" xfId="0" applyFont="1" applyBorder="1" applyProtection="1">
      <protection locked="0"/>
    </xf>
    <xf numFmtId="0" fontId="2" fillId="0" borderId="1" xfId="0" applyFont="1" applyBorder="1"/>
    <xf numFmtId="0" fontId="2" fillId="0" borderId="0" xfId="0" applyFont="1" applyBorder="1"/>
    <xf numFmtId="0" fontId="2" fillId="0" borderId="3" xfId="0" applyFont="1" applyBorder="1"/>
    <xf numFmtId="0" fontId="2" fillId="0" borderId="0" xfId="0" applyFont="1" applyAlignment="1">
      <alignment horizontal="right"/>
    </xf>
    <xf numFmtId="164" fontId="2" fillId="0" borderId="0" xfId="0" applyNumberFormat="1" applyFont="1" applyAlignment="1">
      <alignment horizontal="right"/>
    </xf>
    <xf numFmtId="0" fontId="4" fillId="0" borderId="0" xfId="0" applyFont="1" applyBorder="1" applyAlignment="1">
      <alignment vertical="top"/>
    </xf>
    <xf numFmtId="4" fontId="2" fillId="0" borderId="3" xfId="0" applyNumberFormat="1" applyFont="1" applyBorder="1" applyAlignment="1">
      <alignment horizontal="right"/>
    </xf>
    <xf numFmtId="4" fontId="2" fillId="0" borderId="3" xfId="0" applyNumberFormat="1" applyFont="1" applyBorder="1" applyAlignment="1"/>
    <xf numFmtId="164" fontId="2" fillId="0" borderId="0" xfId="0" applyNumberFormat="1" applyFont="1" applyBorder="1" applyAlignment="1">
      <alignment horizontal="right"/>
    </xf>
    <xf numFmtId="4" fontId="2" fillId="0" borderId="0" xfId="0" applyNumberFormat="1" applyFont="1"/>
    <xf numFmtId="0" fontId="0" fillId="0" borderId="0" xfId="0" applyAlignment="1"/>
    <xf numFmtId="0" fontId="2" fillId="0" borderId="1" xfId="0" applyFont="1" applyBorder="1" applyAlignment="1" applyProtection="1">
      <alignment horizontal="left"/>
      <protection locked="0"/>
    </xf>
    <xf numFmtId="14" fontId="2" fillId="0" borderId="1" xfId="0" applyNumberFormat="1" applyFont="1" applyBorder="1" applyProtection="1">
      <protection locked="0"/>
    </xf>
    <xf numFmtId="0" fontId="2" fillId="2" borderId="15" xfId="0" applyFont="1" applyFill="1" applyBorder="1" applyAlignment="1">
      <alignment horizontal="center"/>
    </xf>
    <xf numFmtId="0" fontId="2" fillId="2" borderId="11" xfId="0" applyFont="1" applyFill="1" applyBorder="1" applyAlignment="1"/>
    <xf numFmtId="0" fontId="2" fillId="2" borderId="16" xfId="0" applyFont="1" applyFill="1" applyBorder="1" applyAlignment="1"/>
    <xf numFmtId="0" fontId="2" fillId="2" borderId="17" xfId="0" applyFont="1" applyFill="1" applyBorder="1" applyAlignment="1"/>
    <xf numFmtId="0" fontId="2" fillId="2" borderId="18" xfId="0" applyFont="1" applyFill="1" applyBorder="1" applyAlignment="1">
      <alignment horizontal="center"/>
    </xf>
    <xf numFmtId="0" fontId="3" fillId="0" borderId="19" xfId="0" applyFont="1" applyBorder="1" applyAlignment="1">
      <alignment horizontal="left"/>
    </xf>
    <xf numFmtId="0" fontId="3" fillId="0" borderId="20" xfId="0" applyFont="1" applyBorder="1" applyAlignment="1">
      <alignment horizontal="left"/>
    </xf>
    <xf numFmtId="0" fontId="2" fillId="0" borderId="21" xfId="0" applyFont="1" applyBorder="1" applyAlignment="1">
      <alignment horizontal="right"/>
    </xf>
    <xf numFmtId="0" fontId="2" fillId="0" borderId="23" xfId="0" applyFont="1" applyBorder="1" applyAlignment="1">
      <alignment horizontal="center"/>
    </xf>
    <xf numFmtId="0" fontId="2" fillId="0" borderId="24" xfId="0" applyFont="1" applyBorder="1"/>
    <xf numFmtId="4" fontId="2" fillId="0" borderId="21" xfId="0" applyNumberFormat="1" applyFont="1" applyBorder="1"/>
    <xf numFmtId="4" fontId="2" fillId="0" borderId="25" xfId="0" applyNumberFormat="1" applyFont="1" applyBorder="1"/>
    <xf numFmtId="0" fontId="3" fillId="0" borderId="26" xfId="0" applyFont="1" applyBorder="1" applyAlignment="1">
      <alignment horizontal="left"/>
    </xf>
    <xf numFmtId="0" fontId="3" fillId="0" borderId="27" xfId="0" applyFont="1" applyBorder="1" applyAlignment="1">
      <alignment horizontal="left"/>
    </xf>
    <xf numFmtId="0" fontId="2" fillId="0" borderId="28" xfId="0" applyFont="1" applyBorder="1" applyAlignment="1">
      <alignment horizontal="right"/>
    </xf>
    <xf numFmtId="0" fontId="2" fillId="0" borderId="22" xfId="0" applyFont="1" applyBorder="1" applyAlignment="1">
      <alignment horizontal="center"/>
    </xf>
    <xf numFmtId="0" fontId="2" fillId="0" borderId="29" xfId="0" applyFont="1" applyBorder="1"/>
    <xf numFmtId="4" fontId="2" fillId="0" borderId="28" xfId="0" applyNumberFormat="1" applyFont="1" applyBorder="1"/>
    <xf numFmtId="4" fontId="2" fillId="0" borderId="30" xfId="0" applyNumberFormat="1" applyFont="1" applyBorder="1"/>
    <xf numFmtId="0" fontId="2" fillId="0" borderId="34" xfId="0" applyFont="1" applyBorder="1" applyAlignment="1">
      <alignment horizontal="center"/>
    </xf>
    <xf numFmtId="0" fontId="2" fillId="0" borderId="37" xfId="0" applyFont="1" applyBorder="1"/>
    <xf numFmtId="4" fontId="2" fillId="0" borderId="33" xfId="0" applyNumberFormat="1" applyFont="1" applyBorder="1"/>
    <xf numFmtId="4" fontId="2" fillId="0" borderId="38" xfId="0" applyNumberFormat="1" applyFont="1" applyBorder="1"/>
    <xf numFmtId="0" fontId="2" fillId="0" borderId="37" xfId="0" applyFont="1" applyBorder="1" applyProtection="1"/>
    <xf numFmtId="4" fontId="2" fillId="0" borderId="33" xfId="0" applyNumberFormat="1" applyFont="1" applyBorder="1" applyProtection="1">
      <protection locked="0"/>
    </xf>
    <xf numFmtId="0" fontId="2" fillId="0" borderId="44" xfId="0" applyFont="1" applyBorder="1" applyAlignment="1" applyProtection="1">
      <alignment horizontal="center"/>
      <protection locked="0"/>
    </xf>
    <xf numFmtId="0" fontId="2" fillId="0" borderId="45" xfId="0" applyFont="1" applyBorder="1" applyProtection="1"/>
    <xf numFmtId="4" fontId="2" fillId="0" borderId="43" xfId="0" applyNumberFormat="1" applyFont="1" applyBorder="1" applyProtection="1">
      <protection locked="0"/>
    </xf>
    <xf numFmtId="4" fontId="2" fillId="0" borderId="46" xfId="0" applyNumberFormat="1" applyFont="1" applyBorder="1"/>
    <xf numFmtId="0" fontId="3" fillId="0" borderId="3" xfId="0" applyFont="1" applyBorder="1" applyAlignment="1">
      <alignment horizontal="left"/>
    </xf>
    <xf numFmtId="0" fontId="3" fillId="0" borderId="8" xfId="0" applyFont="1" applyBorder="1" applyAlignment="1">
      <alignment horizontal="left"/>
    </xf>
    <xf numFmtId="0" fontId="2" fillId="0" borderId="47" xfId="0" applyFont="1" applyBorder="1" applyAlignment="1">
      <alignment horizontal="center"/>
    </xf>
    <xf numFmtId="0" fontId="2" fillId="0" borderId="5" xfId="0" applyFont="1" applyBorder="1"/>
    <xf numFmtId="4" fontId="3" fillId="0" borderId="6" xfId="0" applyNumberFormat="1" applyFont="1" applyBorder="1"/>
    <xf numFmtId="0" fontId="2" fillId="0" borderId="0" xfId="0" applyFont="1" applyBorder="1" applyAlignment="1">
      <alignment horizontal="left"/>
    </xf>
    <xf numFmtId="0" fontId="2" fillId="0" borderId="10" xfId="0" applyFont="1" applyBorder="1" applyAlignment="1">
      <alignment horizontal="left"/>
    </xf>
    <xf numFmtId="0" fontId="2" fillId="0" borderId="47" xfId="0" applyFont="1" applyBorder="1" applyAlignment="1">
      <alignment horizontal="left"/>
    </xf>
    <xf numFmtId="0" fontId="2" fillId="0" borderId="6" xfId="0" applyFont="1" applyBorder="1" applyAlignment="1">
      <alignment horizontal="center"/>
    </xf>
    <xf numFmtId="4" fontId="2" fillId="0" borderId="6" xfId="0" applyNumberFormat="1" applyFont="1" applyBorder="1"/>
    <xf numFmtId="0" fontId="3" fillId="0" borderId="0" xfId="0" applyFont="1" applyBorder="1" applyAlignment="1">
      <alignment horizontal="left"/>
    </xf>
    <xf numFmtId="0" fontId="3" fillId="0" borderId="10" xfId="0" applyFont="1" applyBorder="1" applyAlignment="1">
      <alignment horizontal="left"/>
    </xf>
    <xf numFmtId="0" fontId="3" fillId="0" borderId="47" xfId="0" applyFont="1" applyBorder="1" applyAlignment="1">
      <alignment horizontal="left"/>
    </xf>
    <xf numFmtId="0" fontId="3" fillId="0" borderId="5" xfId="0" applyFont="1" applyBorder="1" applyAlignment="1"/>
    <xf numFmtId="0" fontId="3" fillId="0" borderId="2" xfId="0" applyFont="1" applyBorder="1" applyAlignment="1"/>
    <xf numFmtId="0" fontId="3" fillId="0" borderId="6" xfId="0" applyFont="1" applyBorder="1" applyAlignment="1"/>
    <xf numFmtId="0" fontId="2" fillId="0" borderId="20" xfId="0" applyFont="1" applyBorder="1" applyAlignment="1">
      <alignment horizontal="center"/>
    </xf>
    <xf numFmtId="0" fontId="2" fillId="0" borderId="20" xfId="0" applyFont="1" applyBorder="1"/>
    <xf numFmtId="0" fontId="2" fillId="0" borderId="32" xfId="0" applyFont="1" applyBorder="1" applyAlignment="1">
      <alignment horizontal="center"/>
    </xf>
    <xf numFmtId="0" fontId="2" fillId="0" borderId="32" xfId="0" applyFont="1" applyBorder="1"/>
    <xf numFmtId="0" fontId="2" fillId="0" borderId="42" xfId="0" applyFont="1" applyBorder="1"/>
    <xf numFmtId="0" fontId="3" fillId="0" borderId="0" xfId="0" applyFont="1"/>
    <xf numFmtId="0" fontId="3" fillId="0" borderId="1" xfId="0" applyFont="1" applyBorder="1"/>
    <xf numFmtId="0" fontId="3" fillId="0" borderId="0" xfId="0" applyFont="1" applyBorder="1"/>
    <xf numFmtId="4" fontId="3" fillId="0" borderId="0" xfId="0" applyNumberFormat="1" applyFont="1" applyBorder="1" applyAlignment="1"/>
    <xf numFmtId="0" fontId="2" fillId="0" borderId="0" xfId="0" applyFont="1"/>
    <xf numFmtId="4" fontId="2" fillId="0" borderId="0" xfId="0" applyNumberFormat="1" applyFont="1" applyBorder="1" applyAlignment="1">
      <alignment horizontal="right"/>
    </xf>
    <xf numFmtId="0" fontId="2" fillId="2" borderId="1" xfId="0" applyFont="1" applyFill="1" applyBorder="1" applyAlignment="1"/>
    <xf numFmtId="0" fontId="2" fillId="0" borderId="0" xfId="0" applyFont="1" applyAlignment="1">
      <alignment horizontal="center"/>
    </xf>
    <xf numFmtId="0" fontId="2" fillId="0" borderId="22" xfId="0" applyFont="1" applyBorder="1" applyAlignment="1" applyProtection="1">
      <alignment horizontal="center"/>
      <protection locked="0"/>
    </xf>
    <xf numFmtId="0" fontId="2" fillId="0" borderId="42" xfId="0" applyFont="1" applyBorder="1" applyAlignment="1" applyProtection="1">
      <alignment horizontal="center"/>
      <protection locked="0"/>
    </xf>
    <xf numFmtId="0" fontId="2" fillId="0" borderId="32" xfId="0" applyFont="1" applyBorder="1" applyAlignment="1" applyProtection="1">
      <alignment horizontal="center"/>
      <protection locked="0"/>
    </xf>
    <xf numFmtId="0" fontId="3" fillId="0" borderId="0" xfId="0" applyFont="1" applyAlignment="1">
      <alignment horizontal="center"/>
    </xf>
    <xf numFmtId="0" fontId="3" fillId="0" borderId="0" xfId="0" applyFont="1" applyAlignment="1"/>
    <xf numFmtId="0" fontId="2" fillId="4" borderId="0" xfId="0" applyFont="1" applyFill="1" applyBorder="1"/>
    <xf numFmtId="0" fontId="3" fillId="4" borderId="0" xfId="0" applyFont="1" applyFill="1" applyBorder="1"/>
    <xf numFmtId="0" fontId="2" fillId="4" borderId="0" xfId="0" applyFont="1" applyFill="1" applyAlignment="1">
      <alignment horizontal="right"/>
    </xf>
    <xf numFmtId="4" fontId="3" fillId="4" borderId="0" xfId="0" applyNumberFormat="1" applyFont="1" applyFill="1" applyBorder="1"/>
    <xf numFmtId="0" fontId="2" fillId="4" borderId="0" xfId="0" applyFont="1" applyFill="1"/>
    <xf numFmtId="164" fontId="2" fillId="4" borderId="0" xfId="0" applyNumberFormat="1" applyFont="1" applyFill="1" applyBorder="1" applyAlignment="1">
      <alignment horizontal="right"/>
    </xf>
    <xf numFmtId="0" fontId="3" fillId="0" borderId="0" xfId="0" applyFont="1" applyFill="1"/>
    <xf numFmtId="0" fontId="2" fillId="0" borderId="0" xfId="0" applyFont="1" applyFill="1"/>
    <xf numFmtId="164" fontId="2" fillId="0" borderId="0" xfId="0" applyNumberFormat="1" applyFont="1" applyFill="1" applyBorder="1" applyAlignment="1">
      <alignment horizontal="right"/>
    </xf>
    <xf numFmtId="165" fontId="7" fillId="0" borderId="0" xfId="1" applyNumberFormat="1" applyFont="1"/>
    <xf numFmtId="0" fontId="7" fillId="0" borderId="0" xfId="0" applyFont="1"/>
    <xf numFmtId="0" fontId="7" fillId="0" borderId="1" xfId="0" applyFont="1" applyBorder="1" applyAlignment="1">
      <alignment horizontal="left"/>
    </xf>
    <xf numFmtId="44" fontId="7" fillId="0" borderId="0" xfId="2" applyFont="1"/>
    <xf numFmtId="0" fontId="7" fillId="0" borderId="1" xfId="0" applyFont="1" applyBorder="1"/>
    <xf numFmtId="0" fontId="7" fillId="0" borderId="0" xfId="0" applyFont="1" applyBorder="1"/>
    <xf numFmtId="0" fontId="0" fillId="0" borderId="1" xfId="0" applyBorder="1"/>
    <xf numFmtId="4" fontId="2" fillId="0" borderId="1" xfId="0" applyNumberFormat="1" applyFont="1" applyBorder="1" applyAlignment="1">
      <alignment horizontal="right"/>
    </xf>
    <xf numFmtId="4" fontId="2" fillId="0" borderId="2" xfId="0" applyNumberFormat="1" applyFont="1" applyBorder="1" applyAlignment="1">
      <alignment horizontal="right"/>
    </xf>
    <xf numFmtId="4" fontId="3" fillId="0" borderId="4" xfId="0" applyNumberFormat="1" applyFont="1" applyBorder="1" applyAlignment="1">
      <alignment horizontal="right"/>
    </xf>
    <xf numFmtId="0" fontId="3" fillId="0" borderId="0" xfId="0" applyFont="1" applyBorder="1" applyAlignment="1">
      <alignment horizontal="right" indent="4"/>
    </xf>
    <xf numFmtId="0" fontId="3" fillId="0" borderId="0" xfId="0" applyFont="1" applyAlignment="1">
      <alignment horizontal="right" indent="3"/>
    </xf>
    <xf numFmtId="0" fontId="2" fillId="0" borderId="1" xfId="0" applyFont="1" applyBorder="1" applyAlignment="1">
      <alignment horizontal="right" indent="2"/>
    </xf>
    <xf numFmtId="0" fontId="2" fillId="0" borderId="1" xfId="0" applyFont="1" applyBorder="1" applyAlignment="1">
      <alignment horizontal="right" indent="1"/>
    </xf>
    <xf numFmtId="0" fontId="3" fillId="0" borderId="0" xfId="0" applyFont="1" applyAlignment="1">
      <alignment horizontal="center"/>
    </xf>
    <xf numFmtId="0" fontId="3" fillId="0" borderId="0" xfId="0" applyFont="1" applyAlignment="1"/>
    <xf numFmtId="0" fontId="3" fillId="0" borderId="3" xfId="0" applyFont="1" applyBorder="1" applyAlignment="1">
      <alignment horizontal="right"/>
    </xf>
    <xf numFmtId="4" fontId="2" fillId="0" borderId="1" xfId="0" applyNumberFormat="1" applyFont="1" applyBorder="1" applyAlignment="1"/>
    <xf numFmtId="4" fontId="2" fillId="0" borderId="2" xfId="0" applyNumberFormat="1" applyFont="1" applyBorder="1" applyAlignment="1"/>
    <xf numFmtId="4" fontId="3" fillId="0" borderId="4" xfId="0" applyNumberFormat="1" applyFont="1" applyBorder="1" applyAlignment="1"/>
    <xf numFmtId="4" fontId="2" fillId="0" borderId="1" xfId="0" applyNumberFormat="1" applyFont="1" applyFill="1" applyBorder="1" applyAlignment="1">
      <alignment horizontal="right"/>
    </xf>
    <xf numFmtId="0" fontId="6" fillId="0" borderId="0" xfId="0" applyFont="1" applyBorder="1" applyAlignment="1">
      <alignment horizontal="center"/>
    </xf>
    <xf numFmtId="0" fontId="3"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4" fontId="3" fillId="4" borderId="53" xfId="0" applyNumberFormat="1" applyFont="1" applyFill="1" applyBorder="1" applyAlignment="1">
      <alignment horizontal="right"/>
    </xf>
    <xf numFmtId="0" fontId="2" fillId="0" borderId="9" xfId="0" applyFont="1" applyBorder="1" applyAlignment="1">
      <alignment horizontal="center"/>
    </xf>
    <xf numFmtId="0" fontId="2" fillId="0" borderId="0" xfId="0" applyFont="1" applyBorder="1" applyAlignment="1">
      <alignment horizontal="center"/>
    </xf>
    <xf numFmtId="0" fontId="2" fillId="0" borderId="10" xfId="0" applyFont="1" applyBorder="1" applyAlignment="1">
      <alignment horizontal="center"/>
    </xf>
    <xf numFmtId="0" fontId="2" fillId="0" borderId="9" xfId="0" applyFont="1" applyBorder="1" applyAlignment="1">
      <alignment horizontal="left"/>
    </xf>
    <xf numFmtId="0" fontId="2" fillId="0" borderId="0"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1" xfId="0" applyFont="1" applyBorder="1" applyAlignment="1">
      <alignment horizontal="left"/>
    </xf>
    <xf numFmtId="0" fontId="2" fillId="0" borderId="12" xfId="0" applyFont="1" applyBorder="1" applyAlignment="1">
      <alignment horizontal="left"/>
    </xf>
    <xf numFmtId="0" fontId="3" fillId="3" borderId="5" xfId="0" applyFont="1" applyFill="1" applyBorder="1" applyAlignment="1">
      <alignment horizontal="center"/>
    </xf>
    <xf numFmtId="0" fontId="3" fillId="3" borderId="2" xfId="0" applyFont="1" applyFill="1" applyBorder="1" applyAlignment="1">
      <alignment horizontal="center"/>
    </xf>
    <xf numFmtId="0" fontId="3" fillId="3" borderId="6" xfId="0" applyFont="1" applyFill="1" applyBorder="1" applyAlignment="1">
      <alignment horizontal="center"/>
    </xf>
    <xf numFmtId="0" fontId="2" fillId="0" borderId="7" xfId="0" applyFont="1" applyBorder="1" applyAlignment="1">
      <alignment horizontal="left"/>
    </xf>
    <xf numFmtId="0" fontId="2" fillId="0" borderId="3" xfId="0" applyFont="1" applyBorder="1" applyAlignment="1">
      <alignment horizontal="left"/>
    </xf>
    <xf numFmtId="0" fontId="2" fillId="0" borderId="8" xfId="0" applyFont="1" applyBorder="1" applyAlignment="1">
      <alignment horizontal="left"/>
    </xf>
    <xf numFmtId="0" fontId="3" fillId="0" borderId="5" xfId="0" applyFont="1" applyBorder="1" applyAlignment="1">
      <alignment horizontal="left"/>
    </xf>
    <xf numFmtId="0" fontId="3" fillId="0" borderId="2" xfId="0" applyFont="1" applyBorder="1" applyAlignment="1">
      <alignment horizontal="left"/>
    </xf>
    <xf numFmtId="0" fontId="3" fillId="0" borderId="6" xfId="0" applyFont="1" applyBorder="1" applyAlignment="1">
      <alignment horizontal="left"/>
    </xf>
    <xf numFmtId="0" fontId="2" fillId="0" borderId="31" xfId="0" applyFont="1" applyBorder="1" applyAlignment="1">
      <alignment horizontal="left"/>
    </xf>
    <xf numFmtId="0" fontId="2" fillId="0" borderId="32" xfId="0" applyFont="1" applyBorder="1" applyAlignment="1">
      <alignment horizontal="left"/>
    </xf>
    <xf numFmtId="0" fontId="2" fillId="0" borderId="33" xfId="0" applyFont="1" applyBorder="1" applyAlignment="1">
      <alignment horizontal="left"/>
    </xf>
    <xf numFmtId="165" fontId="2" fillId="0" borderId="22" xfId="1" applyNumberFormat="1" applyFont="1" applyBorder="1" applyAlignment="1">
      <alignment horizontal="center"/>
    </xf>
    <xf numFmtId="165" fontId="2" fillId="0" borderId="35" xfId="1" applyNumberFormat="1" applyFont="1" applyBorder="1" applyAlignment="1">
      <alignment horizontal="center"/>
    </xf>
    <xf numFmtId="165" fontId="2" fillId="0" borderId="36" xfId="1" applyNumberFormat="1" applyFont="1" applyBorder="1" applyAlignment="1">
      <alignment horizontal="center"/>
    </xf>
    <xf numFmtId="165" fontId="2" fillId="0" borderId="37" xfId="1" applyNumberFormat="1" applyFont="1" applyBorder="1" applyAlignment="1">
      <alignment horizontal="center"/>
    </xf>
    <xf numFmtId="165" fontId="2" fillId="0" borderId="33" xfId="1" applyNumberFormat="1" applyFont="1" applyBorder="1" applyAlignment="1">
      <alignment horizontal="center"/>
    </xf>
    <xf numFmtId="165" fontId="2" fillId="0" borderId="39" xfId="1" applyNumberFormat="1" applyFont="1" applyBorder="1" applyAlignment="1">
      <alignment horizontal="center"/>
    </xf>
    <xf numFmtId="0" fontId="2" fillId="2" borderId="17" xfId="0" applyFont="1" applyFill="1" applyBorder="1" applyAlignment="1">
      <alignment horizontal="center"/>
    </xf>
    <xf numFmtId="0" fontId="2" fillId="2" borderId="16" xfId="0" applyFont="1" applyFill="1" applyBorder="1" applyAlignment="1">
      <alignment horizontal="center"/>
    </xf>
    <xf numFmtId="0" fontId="2" fillId="2" borderId="1" xfId="0" applyFont="1" applyFill="1" applyBorder="1" applyAlignment="1"/>
    <xf numFmtId="0" fontId="2" fillId="2" borderId="12" xfId="0" applyFont="1" applyFill="1" applyBorder="1" applyAlignment="1"/>
    <xf numFmtId="165" fontId="2" fillId="0" borderId="22" xfId="1" applyNumberFormat="1" applyFont="1" applyBorder="1" applyAlignment="1" applyProtection="1">
      <alignment horizontal="center"/>
      <protection locked="0"/>
    </xf>
    <xf numFmtId="0" fontId="2" fillId="0" borderId="31"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left" wrapText="1"/>
    </xf>
    <xf numFmtId="0" fontId="2" fillId="0" borderId="0" xfId="0" applyFont="1" applyAlignment="1">
      <alignment horizontal="center"/>
    </xf>
    <xf numFmtId="0" fontId="2" fillId="0" borderId="1" xfId="0" applyFont="1" applyBorder="1" applyAlignment="1">
      <alignment horizontal="center"/>
    </xf>
    <xf numFmtId="0" fontId="2" fillId="2" borderId="7" xfId="0" applyFont="1" applyFill="1" applyBorder="1" applyAlignment="1">
      <alignment horizontal="center"/>
    </xf>
    <xf numFmtId="0" fontId="2" fillId="2" borderId="3" xfId="0" applyFont="1" applyFill="1" applyBorder="1" applyAlignment="1">
      <alignment horizont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2" fillId="2" borderId="13" xfId="0" applyFont="1" applyFill="1" applyBorder="1" applyAlignment="1"/>
    <xf numFmtId="0" fontId="2" fillId="2" borderId="8" xfId="0" applyFont="1" applyFill="1" applyBorder="1" applyAlignment="1">
      <alignment horizontal="center"/>
    </xf>
    <xf numFmtId="0" fontId="3" fillId="0" borderId="31" xfId="0" applyFont="1" applyBorder="1" applyAlignment="1">
      <alignment horizontal="left"/>
    </xf>
    <xf numFmtId="0" fontId="3" fillId="0" borderId="32" xfId="0" applyFont="1" applyBorder="1" applyAlignment="1">
      <alignment horizontal="left"/>
    </xf>
    <xf numFmtId="0" fontId="3" fillId="0" borderId="33" xfId="0" applyFont="1" applyBorder="1" applyAlignment="1">
      <alignment horizontal="left"/>
    </xf>
    <xf numFmtId="0" fontId="2" fillId="0" borderId="40" xfId="0" applyFont="1" applyBorder="1" applyAlignment="1">
      <alignment horizontal="left"/>
    </xf>
    <xf numFmtId="0" fontId="2" fillId="0" borderId="22" xfId="0" applyFont="1" applyBorder="1" applyAlignment="1">
      <alignment horizontal="left"/>
    </xf>
    <xf numFmtId="0" fontId="2" fillId="0" borderId="22" xfId="0" applyFont="1" applyBorder="1" applyAlignment="1" applyProtection="1">
      <alignment horizontal="center"/>
      <protection locked="0"/>
    </xf>
    <xf numFmtId="0" fontId="2" fillId="0" borderId="31" xfId="0" applyFont="1" applyBorder="1" applyAlignment="1" applyProtection="1">
      <alignment horizontal="left"/>
      <protection locked="0"/>
    </xf>
    <xf numFmtId="0" fontId="2" fillId="0" borderId="32" xfId="0" applyFont="1" applyBorder="1" applyAlignment="1" applyProtection="1">
      <alignment horizontal="left"/>
      <protection locked="0"/>
    </xf>
    <xf numFmtId="0" fontId="2" fillId="0" borderId="33" xfId="0" applyFont="1" applyBorder="1" applyAlignment="1" applyProtection="1">
      <alignment horizontal="left"/>
      <protection locked="0"/>
    </xf>
    <xf numFmtId="0" fontId="2" fillId="0" borderId="19" xfId="0" applyFont="1" applyBorder="1" applyAlignment="1">
      <alignment horizontal="left"/>
    </xf>
    <xf numFmtId="0" fontId="2" fillId="0" borderId="20" xfId="0" applyFont="1" applyBorder="1" applyAlignment="1">
      <alignment horizontal="left"/>
    </xf>
    <xf numFmtId="3" fontId="2" fillId="0" borderId="48" xfId="1" applyNumberFormat="1" applyFont="1" applyBorder="1" applyAlignment="1" applyProtection="1">
      <alignment horizontal="center"/>
      <protection locked="0"/>
    </xf>
    <xf numFmtId="3" fontId="2" fillId="0" borderId="49" xfId="1" applyNumberFormat="1" applyFont="1" applyBorder="1" applyAlignment="1" applyProtection="1">
      <alignment horizontal="center"/>
      <protection locked="0"/>
    </xf>
    <xf numFmtId="3" fontId="2" fillId="0" borderId="50" xfId="1" applyNumberFormat="1" applyFont="1" applyBorder="1" applyAlignment="1" applyProtection="1">
      <alignment horizontal="center"/>
      <protection locked="0"/>
    </xf>
    <xf numFmtId="3" fontId="2" fillId="0" borderId="40" xfId="1" applyNumberFormat="1" applyFont="1" applyBorder="1" applyAlignment="1" applyProtection="1">
      <alignment horizontal="center"/>
      <protection locked="0"/>
    </xf>
    <xf numFmtId="3" fontId="2" fillId="0" borderId="37" xfId="1" applyNumberFormat="1" applyFont="1" applyBorder="1" applyAlignment="1" applyProtection="1">
      <alignment horizontal="center"/>
      <protection locked="0"/>
    </xf>
    <xf numFmtId="3" fontId="2" fillId="0" borderId="33" xfId="1" applyNumberFormat="1" applyFont="1" applyBorder="1" applyAlignment="1" applyProtection="1">
      <alignment horizontal="center"/>
      <protection locked="0"/>
    </xf>
    <xf numFmtId="3" fontId="2" fillId="0" borderId="50" xfId="1" applyNumberFormat="1" applyFont="1" applyBorder="1" applyAlignment="1" applyProtection="1">
      <alignment horizontal="left"/>
      <protection locked="0"/>
    </xf>
    <xf numFmtId="3" fontId="2" fillId="0" borderId="40" xfId="1" applyNumberFormat="1" applyFont="1" applyBorder="1" applyAlignment="1" applyProtection="1">
      <alignment horizontal="left"/>
      <protection locked="0"/>
    </xf>
    <xf numFmtId="0" fontId="2" fillId="0" borderId="41" xfId="0" applyFont="1" applyBorder="1" applyAlignment="1" applyProtection="1">
      <alignment horizontal="center"/>
      <protection locked="0"/>
    </xf>
    <xf numFmtId="0" fontId="2" fillId="0" borderId="42" xfId="0" applyFont="1" applyBorder="1" applyAlignment="1" applyProtection="1">
      <alignment horizontal="center"/>
      <protection locked="0"/>
    </xf>
    <xf numFmtId="3" fontId="2" fillId="0" borderId="51" xfId="1" applyNumberFormat="1" applyFont="1" applyBorder="1" applyAlignment="1" applyProtection="1">
      <alignment horizontal="left"/>
      <protection locked="0"/>
    </xf>
    <xf numFmtId="3" fontId="2" fillId="0" borderId="52" xfId="1" applyNumberFormat="1" applyFont="1" applyBorder="1" applyAlignment="1" applyProtection="1">
      <alignment horizontal="left"/>
      <protection locked="0"/>
    </xf>
    <xf numFmtId="0" fontId="2" fillId="0" borderId="21" xfId="0" applyFont="1" applyBorder="1" applyAlignment="1">
      <alignment horizontal="left"/>
    </xf>
    <xf numFmtId="0" fontId="2" fillId="0" borderId="25"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2" fillId="0" borderId="38" xfId="0" applyFont="1" applyBorder="1" applyAlignment="1" applyProtection="1">
      <alignment horizontal="center"/>
      <protection locked="0"/>
    </xf>
    <xf numFmtId="0" fontId="2" fillId="0" borderId="31" xfId="0" applyFont="1" applyBorder="1" applyAlignment="1" applyProtection="1">
      <alignment horizontal="center"/>
      <protection locked="0"/>
    </xf>
    <xf numFmtId="0" fontId="2" fillId="0" borderId="32" xfId="0" applyFont="1" applyBorder="1" applyAlignment="1" applyProtection="1">
      <alignment horizontal="center"/>
      <protection locked="0"/>
    </xf>
    <xf numFmtId="0" fontId="2" fillId="0" borderId="41" xfId="0" applyFont="1" applyBorder="1" applyAlignment="1" applyProtection="1">
      <alignment horizontal="left"/>
      <protection locked="0"/>
    </xf>
    <xf numFmtId="0" fontId="2" fillId="0" borderId="42" xfId="0" applyFont="1" applyBorder="1" applyAlignment="1" applyProtection="1">
      <alignment horizontal="left"/>
      <protection locked="0"/>
    </xf>
    <xf numFmtId="0" fontId="2" fillId="0" borderId="43" xfId="0" applyFont="1" applyBorder="1" applyAlignment="1" applyProtection="1">
      <alignment horizontal="left"/>
      <protection locked="0"/>
    </xf>
    <xf numFmtId="0" fontId="2" fillId="0" borderId="46" xfId="0" applyFont="1" applyBorder="1" applyAlignment="1" applyProtection="1">
      <alignment horizontal="center"/>
      <protection locked="0"/>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173356</xdr:colOff>
      <xdr:row>0</xdr:row>
      <xdr:rowOff>0</xdr:rowOff>
    </xdr:from>
    <xdr:to>
      <xdr:col>2</xdr:col>
      <xdr:colOff>114300</xdr:colOff>
      <xdr:row>6</xdr:row>
      <xdr:rowOff>174858</xdr:rowOff>
    </xdr:to>
    <xdr:pic>
      <xdr:nvPicPr>
        <xdr:cNvPr id="2" name="Picture 1">
          <a:extLst>
            <a:ext uri="{FF2B5EF4-FFF2-40B4-BE49-F238E27FC236}">
              <a16:creationId xmlns:a16="http://schemas.microsoft.com/office/drawing/2014/main" id="{5CB7ABE2-B98D-4B86-8C2C-6C8BECAD2F2C}"/>
            </a:ext>
          </a:extLst>
        </xdr:cNvPr>
        <xdr:cNvPicPr>
          <a:picLocks noChangeAspect="1"/>
        </xdr:cNvPicPr>
      </xdr:nvPicPr>
      <xdr:blipFill>
        <a:blip xmlns:r="http://schemas.openxmlformats.org/officeDocument/2006/relationships" r:embed="rId1"/>
        <a:srcRect/>
        <a:stretch>
          <a:fillRect/>
        </a:stretch>
      </xdr:blipFill>
      <xdr:spPr bwMode="auto">
        <a:xfrm>
          <a:off x="173356" y="0"/>
          <a:ext cx="1160144" cy="1264518"/>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eron\Downloads\7.%20Construction%20Cost%20Worksheet_Grading_20151019113557299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
      <sheetName val="G &amp; D"/>
      <sheetName val="EROSION"/>
      <sheetName val="WQMP"/>
    </sheetNames>
    <sheetDataSet>
      <sheetData sheetId="0"/>
      <sheetData sheetId="1"/>
      <sheetData sheetId="2">
        <row r="4">
          <cell r="I4" t="str">
            <v xml:space="preserve"> </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5"/>
  <sheetViews>
    <sheetView tabSelected="1" workbookViewId="0">
      <selection activeCell="N26" sqref="N26"/>
    </sheetView>
  </sheetViews>
  <sheetFormatPr defaultRowHeight="14.4" x14ac:dyDescent="0.3"/>
  <cols>
    <col min="6" max="6" width="6.5546875" customWidth="1"/>
    <col min="9" max="9" width="6.21875" customWidth="1"/>
    <col min="10" max="10" width="4.5546875" customWidth="1"/>
    <col min="11" max="11" width="10.5546875" customWidth="1"/>
  </cols>
  <sheetData>
    <row r="1" spans="1:13" x14ac:dyDescent="0.3">
      <c r="A1" s="101" t="s">
        <v>127</v>
      </c>
      <c r="B1" s="101"/>
      <c r="C1" s="101"/>
      <c r="D1" s="101"/>
      <c r="E1" s="101"/>
      <c r="F1" s="101"/>
      <c r="G1" s="101"/>
      <c r="H1" s="101"/>
      <c r="I1" s="101"/>
      <c r="J1" s="101"/>
      <c r="K1" s="102"/>
    </row>
    <row r="2" spans="1:13" x14ac:dyDescent="0.3">
      <c r="A2" s="101" t="s">
        <v>0</v>
      </c>
      <c r="B2" s="101"/>
      <c r="C2" s="101"/>
      <c r="D2" s="101"/>
      <c r="E2" s="101"/>
      <c r="F2" s="101"/>
      <c r="G2" s="101"/>
      <c r="H2" s="101"/>
      <c r="I2" s="101"/>
      <c r="J2" s="101"/>
      <c r="K2" s="101"/>
    </row>
    <row r="3" spans="1:13" x14ac:dyDescent="0.3">
      <c r="A3" s="101" t="s">
        <v>1</v>
      </c>
      <c r="B3" s="101"/>
      <c r="C3" s="101"/>
      <c r="D3" s="101"/>
      <c r="E3" s="101"/>
      <c r="F3" s="101"/>
      <c r="G3" s="101"/>
      <c r="H3" s="101"/>
      <c r="I3" s="101"/>
      <c r="J3" s="101"/>
      <c r="K3" s="102"/>
    </row>
    <row r="4" spans="1:13" x14ac:dyDescent="0.3">
      <c r="A4" s="76"/>
      <c r="B4" s="76"/>
      <c r="C4" s="76"/>
      <c r="D4" s="76"/>
      <c r="E4" s="76"/>
      <c r="F4" s="76"/>
      <c r="G4" s="76"/>
      <c r="H4" s="76"/>
      <c r="I4" s="76"/>
      <c r="J4" s="76"/>
      <c r="K4" s="77"/>
    </row>
    <row r="5" spans="1:13" x14ac:dyDescent="0.3">
      <c r="A5" s="76"/>
      <c r="B5" s="76"/>
      <c r="C5" s="76"/>
      <c r="D5" s="76"/>
      <c r="E5" s="76"/>
      <c r="F5" s="76"/>
      <c r="G5" s="76"/>
      <c r="H5" s="76"/>
      <c r="I5" s="76"/>
      <c r="J5" s="76"/>
      <c r="K5" s="77"/>
    </row>
    <row r="6" spans="1:13" x14ac:dyDescent="0.3">
      <c r="A6" s="76"/>
      <c r="B6" s="76"/>
      <c r="C6" s="76"/>
      <c r="D6" s="76"/>
      <c r="E6" s="76"/>
      <c r="F6" s="76"/>
      <c r="G6" s="76"/>
      <c r="H6" s="76"/>
      <c r="I6" s="76"/>
      <c r="J6" s="76"/>
      <c r="K6" s="77"/>
    </row>
    <row r="7" spans="1:13" x14ac:dyDescent="0.3">
      <c r="A7" s="76"/>
      <c r="B7" s="76"/>
      <c r="C7" s="76"/>
      <c r="D7" s="76"/>
      <c r="E7" s="76"/>
      <c r="F7" s="76"/>
      <c r="G7" s="76"/>
      <c r="H7" s="76"/>
      <c r="I7" s="76"/>
      <c r="J7" s="76"/>
      <c r="K7" s="77"/>
    </row>
    <row r="8" spans="1:13" x14ac:dyDescent="0.3">
      <c r="A8" s="87" t="s">
        <v>135</v>
      </c>
      <c r="B8" s="88"/>
      <c r="C8" s="88"/>
      <c r="D8" s="89"/>
      <c r="E8" s="91"/>
      <c r="F8" s="91"/>
      <c r="G8" s="92"/>
      <c r="H8" s="90" t="s">
        <v>133</v>
      </c>
      <c r="I8" s="92"/>
      <c r="J8" s="2"/>
      <c r="K8" s="2"/>
      <c r="L8" s="69"/>
      <c r="M8" s="69"/>
    </row>
    <row r="9" spans="1:13" x14ac:dyDescent="0.3">
      <c r="A9" s="90" t="s">
        <v>134</v>
      </c>
      <c r="B9" s="92"/>
      <c r="C9" s="66"/>
      <c r="D9" s="93"/>
      <c r="E9" s="92"/>
      <c r="F9" s="92"/>
      <c r="G9" s="92"/>
      <c r="H9" s="90"/>
      <c r="I9" s="92"/>
      <c r="J9" s="66"/>
      <c r="K9" s="93"/>
    </row>
    <row r="10" spans="1:13" x14ac:dyDescent="0.3">
      <c r="A10" s="69"/>
      <c r="B10" s="69"/>
      <c r="C10" s="69"/>
      <c r="D10" s="69"/>
      <c r="E10" s="69"/>
      <c r="F10" s="69"/>
      <c r="G10" s="69"/>
      <c r="H10" s="69"/>
      <c r="I10" s="69"/>
      <c r="J10" s="69"/>
      <c r="K10" s="69"/>
    </row>
    <row r="11" spans="1:13" x14ac:dyDescent="0.3">
      <c r="A11" s="4"/>
      <c r="B11" s="4"/>
      <c r="C11" s="4"/>
      <c r="D11" s="4"/>
      <c r="E11" s="4"/>
      <c r="F11" s="103" t="s">
        <v>2</v>
      </c>
      <c r="G11" s="103"/>
      <c r="H11" s="103"/>
      <c r="I11" s="103" t="s">
        <v>3</v>
      </c>
      <c r="J11" s="103"/>
      <c r="K11" s="103"/>
    </row>
    <row r="12" spans="1:13" x14ac:dyDescent="0.3">
      <c r="A12" s="69"/>
      <c r="B12" s="69"/>
      <c r="C12" s="69"/>
      <c r="D12" s="69"/>
      <c r="E12" s="3"/>
      <c r="F12" s="97" t="s">
        <v>4</v>
      </c>
      <c r="G12" s="97"/>
      <c r="H12" s="97"/>
      <c r="I12" s="98" t="s">
        <v>5</v>
      </c>
      <c r="J12" s="98"/>
      <c r="K12" s="98"/>
    </row>
    <row r="13" spans="1:13" x14ac:dyDescent="0.3">
      <c r="A13" s="66" t="s">
        <v>6</v>
      </c>
      <c r="B13" s="2"/>
      <c r="C13" s="2"/>
      <c r="D13" s="2"/>
      <c r="E13" s="2"/>
      <c r="F13" s="99"/>
      <c r="G13" s="99"/>
      <c r="H13" s="99"/>
      <c r="I13" s="100"/>
      <c r="J13" s="100"/>
      <c r="K13" s="100"/>
    </row>
    <row r="14" spans="1:13" x14ac:dyDescent="0.3">
      <c r="A14" s="69"/>
      <c r="B14" s="69"/>
      <c r="C14" s="69"/>
      <c r="D14" s="3"/>
      <c r="E14" s="69"/>
      <c r="F14" s="3"/>
      <c r="G14" s="3"/>
      <c r="H14" s="3"/>
      <c r="I14" s="69"/>
      <c r="J14" s="3"/>
      <c r="K14" s="3"/>
    </row>
    <row r="15" spans="1:13" x14ac:dyDescent="0.3">
      <c r="A15" s="65" t="s">
        <v>7</v>
      </c>
      <c r="B15" s="69"/>
      <c r="C15" s="5" t="s">
        <v>8</v>
      </c>
      <c r="D15" s="94">
        <f>Grading!K16</f>
        <v>0</v>
      </c>
      <c r="E15" s="94"/>
      <c r="F15" s="6" t="s">
        <v>8</v>
      </c>
      <c r="G15" s="94">
        <f>(IF(D15-FLOOR(D15,1000)&lt;250,FLOOR(D15,500),CEILING(D15,1000)))*0.5</f>
        <v>0</v>
      </c>
      <c r="H15" s="94"/>
      <c r="I15" s="6" t="s">
        <v>8</v>
      </c>
      <c r="J15" s="104">
        <f>SUM(G15*0.5)</f>
        <v>0</v>
      </c>
      <c r="K15" s="104"/>
    </row>
    <row r="16" spans="1:13" x14ac:dyDescent="0.3">
      <c r="A16" s="65" t="s">
        <v>9</v>
      </c>
      <c r="B16" s="69"/>
      <c r="C16" s="5" t="s">
        <v>8</v>
      </c>
      <c r="D16" s="95">
        <f>Drainage!K64</f>
        <v>0</v>
      </c>
      <c r="E16" s="95"/>
      <c r="F16" s="6" t="s">
        <v>8</v>
      </c>
      <c r="G16" s="95">
        <f>(IF(D16-FLOOR(D16,1000)&lt;250,FLOOR(D16,500),CEILING(D16,1000)))</f>
        <v>0</v>
      </c>
      <c r="H16" s="95"/>
      <c r="I16" s="6" t="s">
        <v>8</v>
      </c>
      <c r="J16" s="95">
        <f>SUM(G16*0.5)</f>
        <v>0</v>
      </c>
      <c r="K16" s="95"/>
    </row>
    <row r="17" spans="1:11" x14ac:dyDescent="0.3">
      <c r="A17" s="65" t="s">
        <v>10</v>
      </c>
      <c r="B17" s="3"/>
      <c r="C17" s="5" t="s">
        <v>8</v>
      </c>
      <c r="D17" s="95">
        <f>EROSION!K40</f>
        <v>0</v>
      </c>
      <c r="E17" s="95"/>
      <c r="F17" s="6" t="s">
        <v>8</v>
      </c>
      <c r="G17" s="95">
        <f>(IF(D17-FLOOR(D17,1000)&lt;250,FLOOR(D17,500),CEILING(D17,500)))*0.75</f>
        <v>0</v>
      </c>
      <c r="H17" s="95"/>
      <c r="I17" s="6" t="s">
        <v>8</v>
      </c>
      <c r="J17" s="105">
        <f>SUM(G17*0.5)</f>
        <v>0</v>
      </c>
      <c r="K17" s="105"/>
    </row>
    <row r="18" spans="1:11" x14ac:dyDescent="0.3">
      <c r="A18" s="65" t="s">
        <v>11</v>
      </c>
      <c r="B18" s="3"/>
      <c r="C18" s="5" t="s">
        <v>8</v>
      </c>
      <c r="D18" s="95">
        <f>WQMP!K39</f>
        <v>0</v>
      </c>
      <c r="E18" s="95"/>
      <c r="F18" s="6" t="s">
        <v>8</v>
      </c>
      <c r="G18" s="94">
        <f>IF(D18-FLOOR(D18,500)&lt;250,FLOOR(D18,500),CEILING(D18,500))</f>
        <v>0</v>
      </c>
      <c r="H18" s="94"/>
      <c r="I18" s="6" t="s">
        <v>8</v>
      </c>
      <c r="J18" s="104">
        <f>SUM(G18*0.5)</f>
        <v>0</v>
      </c>
      <c r="K18" s="104"/>
    </row>
    <row r="19" spans="1:11" x14ac:dyDescent="0.3">
      <c r="A19" s="69"/>
      <c r="B19" s="7"/>
      <c r="C19" s="5"/>
      <c r="D19" s="70"/>
      <c r="E19" s="5"/>
      <c r="F19" s="6"/>
      <c r="G19" s="8"/>
      <c r="H19" s="8"/>
      <c r="I19" s="6"/>
      <c r="J19" s="9"/>
      <c r="K19" s="9"/>
    </row>
    <row r="20" spans="1:11" ht="15" thickBot="1" x14ac:dyDescent="0.35">
      <c r="A20" s="67" t="s">
        <v>12</v>
      </c>
      <c r="B20" s="3"/>
      <c r="C20" s="5" t="s">
        <v>8</v>
      </c>
      <c r="D20" s="96">
        <f>SUM(D15:D18)</f>
        <v>0</v>
      </c>
      <c r="E20" s="96"/>
      <c r="F20" s="10" t="s">
        <v>8</v>
      </c>
      <c r="G20" s="96">
        <f>SUM(G15:H18)</f>
        <v>0</v>
      </c>
      <c r="H20" s="96"/>
      <c r="I20" s="6" t="s">
        <v>8</v>
      </c>
      <c r="J20" s="106">
        <f>SUM(G20*0.5)</f>
        <v>0</v>
      </c>
      <c r="K20" s="106"/>
    </row>
    <row r="21" spans="1:11" ht="15.6" thickTop="1" thickBot="1" x14ac:dyDescent="0.35">
      <c r="A21" s="79" t="s">
        <v>13</v>
      </c>
      <c r="B21" s="78"/>
      <c r="C21" s="80"/>
      <c r="D21" s="81"/>
      <c r="E21" s="82"/>
      <c r="F21" s="83" t="s">
        <v>8</v>
      </c>
      <c r="G21" s="111">
        <f>(IF(D17-FLOOR(D17,1000)&lt;250,FLOOR(D17,500),CEILING(D17,500)))*0.25</f>
        <v>0</v>
      </c>
      <c r="H21" s="111"/>
      <c r="I21" s="6"/>
      <c r="J21" s="68"/>
      <c r="K21" s="68"/>
    </row>
    <row r="22" spans="1:11" x14ac:dyDescent="0.3">
      <c r="A22" s="84" t="s">
        <v>14</v>
      </c>
      <c r="B22" s="85"/>
      <c r="C22" s="85"/>
      <c r="D22" s="85"/>
      <c r="E22" s="85"/>
      <c r="F22" s="86" t="s">
        <v>8</v>
      </c>
      <c r="G22" s="107">
        <f>SUM(G20*0.1)</f>
        <v>0</v>
      </c>
      <c r="H22" s="107"/>
      <c r="I22" s="69"/>
      <c r="J22" s="11"/>
      <c r="K22" s="11"/>
    </row>
    <row r="23" spans="1:11" x14ac:dyDescent="0.3">
      <c r="A23" s="69"/>
      <c r="B23" s="69"/>
      <c r="C23" s="69"/>
      <c r="D23" s="69"/>
      <c r="E23" s="69"/>
      <c r="F23" s="69"/>
      <c r="G23" s="69"/>
      <c r="H23" s="69"/>
      <c r="I23" s="69"/>
      <c r="J23" s="69"/>
      <c r="K23" s="69"/>
    </row>
    <row r="24" spans="1:11" x14ac:dyDescent="0.3">
      <c r="A24" s="108" t="s">
        <v>15</v>
      </c>
      <c r="B24" s="108"/>
      <c r="C24" s="108"/>
      <c r="D24" s="108"/>
      <c r="E24" s="108"/>
      <c r="F24" s="108"/>
      <c r="G24" s="108"/>
      <c r="H24" s="108"/>
      <c r="I24" s="108"/>
      <c r="J24" s="108"/>
      <c r="K24" s="108"/>
    </row>
    <row r="25" spans="1:11" x14ac:dyDescent="0.3">
      <c r="A25" s="69"/>
      <c r="B25" s="69"/>
      <c r="C25" s="69"/>
      <c r="D25" s="69"/>
      <c r="E25" s="69"/>
      <c r="F25" s="69"/>
      <c r="G25" s="69"/>
      <c r="H25" s="69"/>
      <c r="I25" s="69"/>
      <c r="J25" s="69"/>
      <c r="K25" s="69"/>
    </row>
    <row r="26" spans="1:11" ht="58.5" customHeight="1" x14ac:dyDescent="0.3">
      <c r="A26" s="109" t="s">
        <v>128</v>
      </c>
      <c r="B26" s="110"/>
      <c r="C26" s="110"/>
      <c r="D26" s="110"/>
      <c r="E26" s="110"/>
      <c r="F26" s="110"/>
      <c r="G26" s="110"/>
      <c r="H26" s="110"/>
      <c r="I26" s="110"/>
      <c r="J26" s="110"/>
      <c r="K26" s="110"/>
    </row>
    <row r="27" spans="1:11" ht="10.5" customHeight="1" x14ac:dyDescent="0.3">
      <c r="A27" s="12"/>
      <c r="B27" s="12"/>
      <c r="C27" s="12"/>
      <c r="D27" s="12"/>
      <c r="E27" s="12"/>
      <c r="F27" s="12"/>
      <c r="G27" s="12"/>
      <c r="H27" s="12"/>
      <c r="I27" s="12"/>
      <c r="J27" s="12"/>
      <c r="K27" s="12"/>
    </row>
    <row r="28" spans="1:11" x14ac:dyDescent="0.3">
      <c r="A28" s="69"/>
      <c r="B28" s="69"/>
      <c r="C28" s="69"/>
      <c r="D28" s="69"/>
      <c r="E28" s="3"/>
      <c r="F28" s="69"/>
      <c r="G28" s="69"/>
      <c r="H28" s="69"/>
      <c r="I28" s="3"/>
      <c r="J28" s="69"/>
      <c r="K28" s="69"/>
    </row>
    <row r="29" spans="1:11" x14ac:dyDescent="0.3">
      <c r="A29" s="69"/>
      <c r="B29" s="69"/>
      <c r="C29" s="69"/>
      <c r="D29" s="69"/>
      <c r="E29" s="69"/>
      <c r="F29" s="69"/>
      <c r="G29" s="69"/>
      <c r="H29" s="69"/>
      <c r="I29" s="69"/>
      <c r="J29" s="69"/>
      <c r="K29" s="69"/>
    </row>
    <row r="30" spans="1:11" x14ac:dyDescent="0.3">
      <c r="A30" s="2"/>
      <c r="B30" s="2"/>
      <c r="C30" s="2"/>
      <c r="D30" s="2"/>
      <c r="E30" s="69"/>
      <c r="F30" s="1"/>
      <c r="G30" s="1"/>
      <c r="H30" s="1"/>
      <c r="I30" s="69"/>
      <c r="J30" s="69"/>
      <c r="K30" s="69"/>
    </row>
    <row r="31" spans="1:11" x14ac:dyDescent="0.3">
      <c r="A31" s="69" t="s">
        <v>16</v>
      </c>
      <c r="B31" s="69"/>
      <c r="C31" s="69"/>
      <c r="D31" s="69"/>
      <c r="E31" s="69"/>
      <c r="F31" s="69" t="s">
        <v>17</v>
      </c>
      <c r="G31" s="69"/>
      <c r="H31" s="69"/>
      <c r="I31" s="69"/>
      <c r="J31" s="69"/>
      <c r="K31" s="69"/>
    </row>
    <row r="32" spans="1:11" x14ac:dyDescent="0.3">
      <c r="A32" s="69"/>
      <c r="B32" s="69"/>
      <c r="C32" s="69"/>
      <c r="D32" s="69"/>
      <c r="E32" s="69"/>
      <c r="F32" s="69"/>
      <c r="G32" s="69"/>
      <c r="H32" s="69"/>
      <c r="I32" s="69"/>
      <c r="J32" s="69"/>
      <c r="K32" s="69"/>
    </row>
    <row r="33" spans="1:11" x14ac:dyDescent="0.3">
      <c r="A33" s="1"/>
      <c r="B33" s="1"/>
      <c r="C33" s="1"/>
      <c r="D33" s="1"/>
      <c r="E33" s="3"/>
      <c r="F33" s="13"/>
      <c r="G33" s="1"/>
      <c r="H33" s="14"/>
      <c r="I33" s="3"/>
      <c r="J33" s="69"/>
      <c r="K33" s="69"/>
    </row>
    <row r="34" spans="1:11" x14ac:dyDescent="0.3">
      <c r="A34" s="69" t="s">
        <v>18</v>
      </c>
      <c r="B34" s="69"/>
      <c r="C34" s="69"/>
      <c r="D34" s="69"/>
      <c r="E34" s="69"/>
      <c r="F34" s="69" t="s">
        <v>19</v>
      </c>
      <c r="G34" s="69"/>
      <c r="H34" s="69"/>
      <c r="I34" s="69"/>
      <c r="J34" s="69"/>
      <c r="K34" s="69"/>
    </row>
    <row r="35" spans="1:11" x14ac:dyDescent="0.3">
      <c r="A35" s="69"/>
      <c r="B35" s="69"/>
      <c r="C35" s="69"/>
      <c r="D35" s="69"/>
      <c r="E35" s="69"/>
      <c r="F35" s="69"/>
      <c r="G35" s="69"/>
      <c r="H35" s="69"/>
      <c r="I35" s="69"/>
      <c r="J35" s="69"/>
      <c r="K35" s="69"/>
    </row>
    <row r="36" spans="1:11" x14ac:dyDescent="0.3">
      <c r="A36" s="69"/>
      <c r="B36" s="69"/>
      <c r="C36" s="69"/>
      <c r="D36" s="69"/>
      <c r="E36" s="69"/>
      <c r="F36" s="69"/>
      <c r="G36" s="69"/>
      <c r="H36" s="69"/>
      <c r="I36" s="2"/>
      <c r="J36" s="2"/>
      <c r="K36" s="2"/>
    </row>
    <row r="37" spans="1:11" x14ac:dyDescent="0.3">
      <c r="A37" s="69"/>
      <c r="B37" s="69"/>
      <c r="C37" s="69"/>
      <c r="D37" s="69"/>
      <c r="E37" s="69"/>
      <c r="F37" s="69"/>
      <c r="G37" s="69"/>
      <c r="H37" s="69"/>
      <c r="I37" s="69" t="s">
        <v>20</v>
      </c>
      <c r="J37" s="69"/>
      <c r="K37" s="69"/>
    </row>
    <row r="39" spans="1:11" x14ac:dyDescent="0.3">
      <c r="A39" s="121" t="s">
        <v>21</v>
      </c>
      <c r="B39" s="122"/>
      <c r="C39" s="122"/>
      <c r="D39" s="122"/>
      <c r="E39" s="122"/>
      <c r="F39" s="122"/>
      <c r="G39" s="122"/>
      <c r="H39" s="122"/>
      <c r="I39" s="122"/>
      <c r="J39" s="122"/>
      <c r="K39" s="123"/>
    </row>
    <row r="40" spans="1:11" x14ac:dyDescent="0.3">
      <c r="A40" s="124" t="s">
        <v>129</v>
      </c>
      <c r="B40" s="125"/>
      <c r="C40" s="125"/>
      <c r="D40" s="125"/>
      <c r="E40" s="125"/>
      <c r="F40" s="125"/>
      <c r="G40" s="125"/>
      <c r="H40" s="125"/>
      <c r="I40" s="125"/>
      <c r="J40" s="125"/>
      <c r="K40" s="126"/>
    </row>
    <row r="41" spans="1:11" x14ac:dyDescent="0.3">
      <c r="A41" s="112"/>
      <c r="B41" s="113"/>
      <c r="C41" s="113"/>
      <c r="D41" s="113"/>
      <c r="E41" s="113"/>
      <c r="F41" s="113"/>
      <c r="G41" s="113"/>
      <c r="H41" s="113"/>
      <c r="I41" s="113"/>
      <c r="J41" s="113"/>
      <c r="K41" s="114"/>
    </row>
    <row r="42" spans="1:11" x14ac:dyDescent="0.3">
      <c r="A42" s="115" t="s">
        <v>130</v>
      </c>
      <c r="B42" s="116"/>
      <c r="C42" s="116"/>
      <c r="D42" s="116"/>
      <c r="E42" s="116"/>
      <c r="F42" s="116"/>
      <c r="G42" s="116"/>
      <c r="H42" s="116"/>
      <c r="I42" s="116"/>
      <c r="J42" s="116"/>
      <c r="K42" s="117"/>
    </row>
    <row r="43" spans="1:11" x14ac:dyDescent="0.3">
      <c r="A43" s="112"/>
      <c r="B43" s="113"/>
      <c r="C43" s="113"/>
      <c r="D43" s="113"/>
      <c r="E43" s="113"/>
      <c r="F43" s="113"/>
      <c r="G43" s="113"/>
      <c r="H43" s="113"/>
      <c r="I43" s="113"/>
      <c r="J43" s="113"/>
      <c r="K43" s="114"/>
    </row>
    <row r="44" spans="1:11" x14ac:dyDescent="0.3">
      <c r="A44" s="115" t="s">
        <v>131</v>
      </c>
      <c r="B44" s="116"/>
      <c r="C44" s="116"/>
      <c r="D44" s="116"/>
      <c r="E44" s="116"/>
      <c r="F44" s="116"/>
      <c r="G44" s="116"/>
      <c r="H44" s="116"/>
      <c r="I44" s="116"/>
      <c r="J44" s="116"/>
      <c r="K44" s="117"/>
    </row>
    <row r="45" spans="1:11" x14ac:dyDescent="0.3">
      <c r="A45" s="118" t="s">
        <v>132</v>
      </c>
      <c r="B45" s="119"/>
      <c r="C45" s="119"/>
      <c r="D45" s="119"/>
      <c r="E45" s="119"/>
      <c r="F45" s="119"/>
      <c r="G45" s="119"/>
      <c r="H45" s="119"/>
      <c r="I45" s="119"/>
      <c r="J45" s="119"/>
      <c r="K45" s="120"/>
    </row>
  </sheetData>
  <mergeCells count="35">
    <mergeCell ref="A43:K43"/>
    <mergeCell ref="A44:K44"/>
    <mergeCell ref="A45:K45"/>
    <mergeCell ref="A39:K39"/>
    <mergeCell ref="A40:K40"/>
    <mergeCell ref="A41:K41"/>
    <mergeCell ref="A42:K42"/>
    <mergeCell ref="G20:H20"/>
    <mergeCell ref="J20:K20"/>
    <mergeCell ref="G22:H22"/>
    <mergeCell ref="A24:K24"/>
    <mergeCell ref="A26:K26"/>
    <mergeCell ref="G21:H21"/>
    <mergeCell ref="G15:H15"/>
    <mergeCell ref="J15:K15"/>
    <mergeCell ref="G17:H17"/>
    <mergeCell ref="J17:K17"/>
    <mergeCell ref="G18:H18"/>
    <mergeCell ref="J18:K18"/>
    <mergeCell ref="G16:H16"/>
    <mergeCell ref="J16:K16"/>
    <mergeCell ref="F12:H12"/>
    <mergeCell ref="I12:K12"/>
    <mergeCell ref="F13:H13"/>
    <mergeCell ref="I13:K13"/>
    <mergeCell ref="A1:K1"/>
    <mergeCell ref="A2:K2"/>
    <mergeCell ref="A3:K3"/>
    <mergeCell ref="F11:H11"/>
    <mergeCell ref="I11:K11"/>
    <mergeCell ref="D15:E15"/>
    <mergeCell ref="D16:E16"/>
    <mergeCell ref="D17:E17"/>
    <mergeCell ref="D18:E18"/>
    <mergeCell ref="D20:E20"/>
  </mergeCells>
  <pageMargins left="0.7" right="0.7" top="0.75" bottom="0.75" header="0.3" footer="0.3"/>
  <pageSetup orientation="portrait" r:id="rId1"/>
  <headerFooter>
    <oddHeader>&amp;CGRADING BOND ESTIMATE</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
  <sheetViews>
    <sheetView workbookViewId="0">
      <selection activeCell="A2" sqref="A2:K2"/>
    </sheetView>
  </sheetViews>
  <sheetFormatPr defaultRowHeight="14.4" x14ac:dyDescent="0.3"/>
  <sheetData>
    <row r="1" spans="1:11" x14ac:dyDescent="0.3">
      <c r="A1" s="147" t="s">
        <v>127</v>
      </c>
      <c r="B1" s="147"/>
      <c r="C1" s="147"/>
      <c r="D1" s="147"/>
      <c r="E1" s="147"/>
      <c r="F1" s="147"/>
      <c r="G1" s="147"/>
      <c r="H1" s="147"/>
      <c r="I1" s="147"/>
      <c r="J1" s="147"/>
      <c r="K1" s="147"/>
    </row>
    <row r="2" spans="1:11" x14ac:dyDescent="0.3">
      <c r="A2" s="147" t="s">
        <v>0</v>
      </c>
      <c r="B2" s="147"/>
      <c r="C2" s="147"/>
      <c r="D2" s="147"/>
      <c r="E2" s="147"/>
      <c r="F2" s="147"/>
      <c r="G2" s="147"/>
      <c r="H2" s="147"/>
      <c r="I2" s="147"/>
      <c r="J2" s="147"/>
      <c r="K2" s="147"/>
    </row>
    <row r="3" spans="1:11" x14ac:dyDescent="0.3">
      <c r="A3" s="101" t="s">
        <v>22</v>
      </c>
      <c r="B3" s="101"/>
      <c r="C3" s="101"/>
      <c r="D3" s="101"/>
      <c r="E3" s="101"/>
      <c r="F3" s="101"/>
      <c r="G3" s="101"/>
      <c r="H3" s="101"/>
      <c r="I3" s="101"/>
      <c r="J3" s="101"/>
      <c r="K3" s="101"/>
    </row>
    <row r="4" spans="1:11" x14ac:dyDescent="0.3">
      <c r="A4" s="69"/>
      <c r="B4" s="69"/>
      <c r="C4" s="69"/>
      <c r="D4" s="69"/>
      <c r="E4" s="69"/>
      <c r="F4" s="69"/>
      <c r="G4" s="72"/>
      <c r="H4" s="69"/>
      <c r="I4" s="5" t="s">
        <v>23</v>
      </c>
      <c r="J4" s="148" t="s">
        <v>23</v>
      </c>
      <c r="K4" s="148"/>
    </row>
    <row r="5" spans="1:11" x14ac:dyDescent="0.3">
      <c r="A5" s="149" t="s">
        <v>24</v>
      </c>
      <c r="B5" s="150"/>
      <c r="C5" s="150"/>
      <c r="D5" s="151"/>
      <c r="E5" s="152" t="s">
        <v>25</v>
      </c>
      <c r="F5" s="153"/>
      <c r="G5" s="15" t="s">
        <v>26</v>
      </c>
      <c r="H5" s="152" t="s">
        <v>26</v>
      </c>
      <c r="I5" s="151"/>
      <c r="J5" s="150" t="s">
        <v>27</v>
      </c>
      <c r="K5" s="154"/>
    </row>
    <row r="6" spans="1:11" x14ac:dyDescent="0.3">
      <c r="A6" s="16"/>
      <c r="B6" s="71"/>
      <c r="C6" s="71"/>
      <c r="D6" s="17"/>
      <c r="E6" s="18"/>
      <c r="F6" s="17"/>
      <c r="G6" s="19"/>
      <c r="H6" s="139" t="s">
        <v>28</v>
      </c>
      <c r="I6" s="140"/>
      <c r="J6" s="141"/>
      <c r="K6" s="142"/>
    </row>
    <row r="7" spans="1:11" x14ac:dyDescent="0.3">
      <c r="A7" s="20" t="s">
        <v>29</v>
      </c>
      <c r="B7" s="21"/>
      <c r="C7" s="21"/>
      <c r="D7" s="22" t="s">
        <v>30</v>
      </c>
      <c r="E7" s="143"/>
      <c r="F7" s="143"/>
      <c r="G7" s="23" t="s">
        <v>31</v>
      </c>
      <c r="H7" s="24"/>
      <c r="I7" s="25"/>
      <c r="J7" s="24"/>
      <c r="K7" s="26"/>
    </row>
    <row r="8" spans="1:11" x14ac:dyDescent="0.3">
      <c r="A8" s="27"/>
      <c r="B8" s="28"/>
      <c r="C8" s="28"/>
      <c r="D8" s="29" t="s">
        <v>32</v>
      </c>
      <c r="E8" s="143"/>
      <c r="F8" s="143"/>
      <c r="G8" s="30" t="s">
        <v>31</v>
      </c>
      <c r="H8" s="31"/>
      <c r="I8" s="32"/>
      <c r="J8" s="31"/>
      <c r="K8" s="33"/>
    </row>
    <row r="9" spans="1:11" ht="96" customHeight="1" x14ac:dyDescent="0.3">
      <c r="A9" s="144" t="s">
        <v>33</v>
      </c>
      <c r="B9" s="145"/>
      <c r="C9" s="145"/>
      <c r="D9" s="146"/>
      <c r="E9" s="133"/>
      <c r="F9" s="133"/>
      <c r="G9" s="34"/>
      <c r="H9" s="31"/>
      <c r="I9" s="32"/>
      <c r="J9" s="31"/>
      <c r="K9" s="33"/>
    </row>
    <row r="10" spans="1:11" x14ac:dyDescent="0.3">
      <c r="A10" s="130" t="s">
        <v>34</v>
      </c>
      <c r="B10" s="131"/>
      <c r="C10" s="131"/>
      <c r="D10" s="132"/>
      <c r="E10" s="134"/>
      <c r="F10" s="135"/>
      <c r="G10" s="30" t="s">
        <v>31</v>
      </c>
      <c r="H10" s="35" t="s">
        <v>8</v>
      </c>
      <c r="I10" s="36">
        <v>0.6</v>
      </c>
      <c r="J10" s="35" t="s">
        <v>8</v>
      </c>
      <c r="K10" s="37">
        <f>SUM(I10*E10)</f>
        <v>0</v>
      </c>
    </row>
    <row r="11" spans="1:11" x14ac:dyDescent="0.3">
      <c r="A11" s="130" t="s">
        <v>35</v>
      </c>
      <c r="B11" s="131"/>
      <c r="C11" s="131"/>
      <c r="D11" s="132"/>
      <c r="E11" s="136"/>
      <c r="F11" s="137"/>
      <c r="G11" s="30" t="s">
        <v>31</v>
      </c>
      <c r="H11" s="35" t="s">
        <v>8</v>
      </c>
      <c r="I11" s="36">
        <v>1.1000000000000001</v>
      </c>
      <c r="J11" s="35" t="s">
        <v>8</v>
      </c>
      <c r="K11" s="37">
        <f>SUM(I11*E11)</f>
        <v>0</v>
      </c>
    </row>
    <row r="12" spans="1:11" x14ac:dyDescent="0.3">
      <c r="A12" s="130" t="s">
        <v>36</v>
      </c>
      <c r="B12" s="131"/>
      <c r="C12" s="131"/>
      <c r="D12" s="132"/>
      <c r="E12" s="138"/>
      <c r="F12" s="138"/>
      <c r="G12" s="30" t="s">
        <v>31</v>
      </c>
      <c r="H12" s="35" t="s">
        <v>8</v>
      </c>
      <c r="I12" s="36">
        <v>2.8</v>
      </c>
      <c r="J12" s="35" t="s">
        <v>8</v>
      </c>
      <c r="K12" s="37">
        <f>SUM(I12*E12)</f>
        <v>0</v>
      </c>
    </row>
    <row r="13" spans="1:11" x14ac:dyDescent="0.3">
      <c r="A13" s="130"/>
      <c r="B13" s="131"/>
      <c r="C13" s="131"/>
      <c r="D13" s="132"/>
      <c r="E13" s="133"/>
      <c r="F13" s="133"/>
      <c r="G13" s="30"/>
      <c r="H13" s="35"/>
      <c r="I13" s="36"/>
      <c r="J13" s="35"/>
      <c r="K13" s="37"/>
    </row>
    <row r="14" spans="1:11" x14ac:dyDescent="0.3">
      <c r="A14" s="44"/>
      <c r="B14" s="44"/>
      <c r="C14" s="45"/>
      <c r="D14" s="46" t="s">
        <v>37</v>
      </c>
      <c r="E14" s="127" t="s">
        <v>38</v>
      </c>
      <c r="F14" s="128"/>
      <c r="G14" s="128"/>
      <c r="H14" s="128"/>
      <c r="I14" s="129"/>
      <c r="J14" s="47" t="s">
        <v>8</v>
      </c>
      <c r="K14" s="48">
        <f>SUM(K10:K13)</f>
        <v>0</v>
      </c>
    </row>
    <row r="15" spans="1:11" x14ac:dyDescent="0.3">
      <c r="A15" s="49"/>
      <c r="B15" s="49"/>
      <c r="C15" s="50"/>
      <c r="D15" s="46" t="s">
        <v>39</v>
      </c>
      <c r="E15" s="51" t="s">
        <v>40</v>
      </c>
      <c r="F15" s="51"/>
      <c r="G15" s="51"/>
      <c r="H15" s="51"/>
      <c r="I15" s="52"/>
      <c r="J15" s="47" t="s">
        <v>8</v>
      </c>
      <c r="K15" s="53">
        <f>K14*0.2</f>
        <v>0</v>
      </c>
    </row>
    <row r="16" spans="1:11" x14ac:dyDescent="0.3">
      <c r="A16" s="54"/>
      <c r="B16" s="54"/>
      <c r="C16" s="55"/>
      <c r="D16" s="46" t="s">
        <v>41</v>
      </c>
      <c r="E16" s="56" t="s">
        <v>42</v>
      </c>
      <c r="F16" s="57"/>
      <c r="G16" s="58"/>
      <c r="H16" s="58"/>
      <c r="I16" s="59"/>
      <c r="J16" s="47" t="s">
        <v>8</v>
      </c>
      <c r="K16" s="48">
        <f>K15+K14</f>
        <v>0</v>
      </c>
    </row>
  </sheetData>
  <mergeCells count="23">
    <mergeCell ref="A1:K1"/>
    <mergeCell ref="A2:K2"/>
    <mergeCell ref="A3:K3"/>
    <mergeCell ref="J4:K4"/>
    <mergeCell ref="A5:D5"/>
    <mergeCell ref="E5:F5"/>
    <mergeCell ref="H5:I5"/>
    <mergeCell ref="J5:K5"/>
    <mergeCell ref="H6:I6"/>
    <mergeCell ref="J6:K6"/>
    <mergeCell ref="E7:F7"/>
    <mergeCell ref="E8:F8"/>
    <mergeCell ref="A9:D9"/>
    <mergeCell ref="E9:F9"/>
    <mergeCell ref="E14:I14"/>
    <mergeCell ref="A13:D13"/>
    <mergeCell ref="E13:F13"/>
    <mergeCell ref="A10:D10"/>
    <mergeCell ref="E10:F10"/>
    <mergeCell ref="A11:D11"/>
    <mergeCell ref="E11:F11"/>
    <mergeCell ref="A12:D12"/>
    <mergeCell ref="E12:F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topLeftCell="A46" workbookViewId="0">
      <selection activeCell="A2" sqref="A2:K2"/>
    </sheetView>
  </sheetViews>
  <sheetFormatPr defaultRowHeight="14.4" x14ac:dyDescent="0.3"/>
  <sheetData>
    <row r="1" spans="1:11" x14ac:dyDescent="0.3">
      <c r="A1" s="147" t="s">
        <v>127</v>
      </c>
      <c r="B1" s="147"/>
      <c r="C1" s="147"/>
      <c r="D1" s="147"/>
      <c r="E1" s="147"/>
      <c r="F1" s="147"/>
      <c r="G1" s="147"/>
      <c r="H1" s="147"/>
      <c r="I1" s="147"/>
      <c r="J1" s="147"/>
      <c r="K1" s="147"/>
    </row>
    <row r="2" spans="1:11" x14ac:dyDescent="0.3">
      <c r="A2" s="147" t="s">
        <v>0</v>
      </c>
      <c r="B2" s="147"/>
      <c r="C2" s="147"/>
      <c r="D2" s="147"/>
      <c r="E2" s="147"/>
      <c r="F2" s="147"/>
      <c r="G2" s="147"/>
      <c r="H2" s="147"/>
      <c r="I2" s="147"/>
      <c r="J2" s="147"/>
      <c r="K2" s="147"/>
    </row>
    <row r="3" spans="1:11" x14ac:dyDescent="0.3">
      <c r="A3" s="101" t="s">
        <v>43</v>
      </c>
      <c r="B3" s="101"/>
      <c r="C3" s="101"/>
      <c r="D3" s="101"/>
      <c r="E3" s="101"/>
      <c r="F3" s="101"/>
      <c r="G3" s="101"/>
      <c r="H3" s="101"/>
      <c r="I3" s="101"/>
      <c r="J3" s="101"/>
      <c r="K3" s="101"/>
    </row>
    <row r="4" spans="1:11" x14ac:dyDescent="0.3">
      <c r="A4" s="69"/>
      <c r="B4" s="69"/>
      <c r="C4" s="69"/>
      <c r="D4" s="69"/>
      <c r="E4" s="69"/>
      <c r="F4" s="69"/>
      <c r="G4" s="72"/>
      <c r="H4" s="69"/>
      <c r="I4" s="5" t="s">
        <v>23</v>
      </c>
      <c r="J4" s="148" t="s">
        <v>23</v>
      </c>
      <c r="K4" s="148"/>
    </row>
    <row r="5" spans="1:11" x14ac:dyDescent="0.3">
      <c r="A5" s="149" t="s">
        <v>24</v>
      </c>
      <c r="B5" s="150"/>
      <c r="C5" s="150"/>
      <c r="D5" s="151"/>
      <c r="E5" s="152" t="s">
        <v>25</v>
      </c>
      <c r="F5" s="153"/>
      <c r="G5" s="15" t="s">
        <v>26</v>
      </c>
      <c r="H5" s="152" t="s">
        <v>26</v>
      </c>
      <c r="I5" s="151"/>
      <c r="J5" s="150" t="s">
        <v>27</v>
      </c>
      <c r="K5" s="154"/>
    </row>
    <row r="6" spans="1:11" x14ac:dyDescent="0.3">
      <c r="A6" s="16"/>
      <c r="B6" s="71"/>
      <c r="C6" s="71"/>
      <c r="D6" s="17"/>
      <c r="E6" s="18"/>
      <c r="F6" s="17"/>
      <c r="G6" s="19"/>
      <c r="H6" s="139" t="s">
        <v>28</v>
      </c>
      <c r="I6" s="140"/>
      <c r="J6" s="141"/>
      <c r="K6" s="142"/>
    </row>
    <row r="7" spans="1:11" x14ac:dyDescent="0.3">
      <c r="A7" s="155" t="s">
        <v>44</v>
      </c>
      <c r="B7" s="156"/>
      <c r="C7" s="156"/>
      <c r="D7" s="157"/>
      <c r="E7" s="136"/>
      <c r="F7" s="137"/>
      <c r="G7" s="30"/>
      <c r="H7" s="35"/>
      <c r="I7" s="36"/>
      <c r="J7" s="35"/>
      <c r="K7" s="37"/>
    </row>
    <row r="8" spans="1:11" x14ac:dyDescent="0.3">
      <c r="A8" s="130" t="s">
        <v>45</v>
      </c>
      <c r="B8" s="131"/>
      <c r="C8" s="131"/>
      <c r="D8" s="132"/>
      <c r="E8" s="143"/>
      <c r="F8" s="143"/>
      <c r="G8" s="30" t="s">
        <v>46</v>
      </c>
      <c r="H8" s="35" t="s">
        <v>8</v>
      </c>
      <c r="I8" s="36">
        <v>200</v>
      </c>
      <c r="J8" s="35" t="s">
        <v>8</v>
      </c>
      <c r="K8" s="37">
        <f t="shared" ref="K8:K61" si="0">SUM(I8*E8)</f>
        <v>0</v>
      </c>
    </row>
    <row r="9" spans="1:11" x14ac:dyDescent="0.3">
      <c r="A9" s="130" t="s">
        <v>47</v>
      </c>
      <c r="B9" s="131"/>
      <c r="C9" s="131"/>
      <c r="D9" s="132"/>
      <c r="E9" s="143"/>
      <c r="F9" s="143"/>
      <c r="G9" s="30" t="s">
        <v>46</v>
      </c>
      <c r="H9" s="35" t="s">
        <v>8</v>
      </c>
      <c r="I9" s="36">
        <v>300</v>
      </c>
      <c r="J9" s="35" t="s">
        <v>8</v>
      </c>
      <c r="K9" s="37">
        <f t="shared" si="0"/>
        <v>0</v>
      </c>
    </row>
    <row r="10" spans="1:11" x14ac:dyDescent="0.3">
      <c r="A10" s="130" t="s">
        <v>48</v>
      </c>
      <c r="B10" s="131"/>
      <c r="C10" s="131"/>
      <c r="D10" s="132"/>
      <c r="E10" s="143"/>
      <c r="F10" s="143"/>
      <c r="G10" s="30" t="s">
        <v>49</v>
      </c>
      <c r="H10" s="35" t="s">
        <v>8</v>
      </c>
      <c r="I10" s="36">
        <v>400</v>
      </c>
      <c r="J10" s="35" t="s">
        <v>8</v>
      </c>
      <c r="K10" s="37">
        <f t="shared" si="0"/>
        <v>0</v>
      </c>
    </row>
    <row r="11" spans="1:11" x14ac:dyDescent="0.3">
      <c r="A11" s="130" t="s">
        <v>50</v>
      </c>
      <c r="B11" s="131"/>
      <c r="C11" s="131"/>
      <c r="D11" s="132"/>
      <c r="E11" s="143"/>
      <c r="F11" s="143"/>
      <c r="G11" s="30" t="s">
        <v>46</v>
      </c>
      <c r="H11" s="35" t="s">
        <v>8</v>
      </c>
      <c r="I11" s="36">
        <v>500</v>
      </c>
      <c r="J11" s="35" t="s">
        <v>8</v>
      </c>
      <c r="K11" s="37">
        <f t="shared" si="0"/>
        <v>0</v>
      </c>
    </row>
    <row r="12" spans="1:11" x14ac:dyDescent="0.3">
      <c r="A12" s="130" t="s">
        <v>51</v>
      </c>
      <c r="B12" s="131"/>
      <c r="C12" s="131"/>
      <c r="D12" s="132"/>
      <c r="E12" s="143"/>
      <c r="F12" s="143"/>
      <c r="G12" s="30" t="s">
        <v>52</v>
      </c>
      <c r="H12" s="35" t="s">
        <v>8</v>
      </c>
      <c r="I12" s="36">
        <v>2000</v>
      </c>
      <c r="J12" s="35" t="s">
        <v>8</v>
      </c>
      <c r="K12" s="37">
        <f t="shared" si="0"/>
        <v>0</v>
      </c>
    </row>
    <row r="13" spans="1:11" x14ac:dyDescent="0.3">
      <c r="A13" s="130" t="s">
        <v>53</v>
      </c>
      <c r="B13" s="131"/>
      <c r="C13" s="131"/>
      <c r="D13" s="132"/>
      <c r="E13" s="143"/>
      <c r="F13" s="143"/>
      <c r="G13" s="30" t="s">
        <v>52</v>
      </c>
      <c r="H13" s="35" t="s">
        <v>8</v>
      </c>
      <c r="I13" s="36">
        <v>2000</v>
      </c>
      <c r="J13" s="35" t="s">
        <v>8</v>
      </c>
      <c r="K13" s="37">
        <f t="shared" si="0"/>
        <v>0</v>
      </c>
    </row>
    <row r="14" spans="1:11" x14ac:dyDescent="0.3">
      <c r="A14" s="130" t="s">
        <v>54</v>
      </c>
      <c r="B14" s="131"/>
      <c r="C14" s="131"/>
      <c r="D14" s="132"/>
      <c r="E14" s="143"/>
      <c r="F14" s="143"/>
      <c r="G14" s="30" t="s">
        <v>52</v>
      </c>
      <c r="H14" s="35" t="s">
        <v>8</v>
      </c>
      <c r="I14" s="36">
        <v>2000</v>
      </c>
      <c r="J14" s="35" t="s">
        <v>8</v>
      </c>
      <c r="K14" s="37">
        <f t="shared" si="0"/>
        <v>0</v>
      </c>
    </row>
    <row r="15" spans="1:11" x14ac:dyDescent="0.3">
      <c r="A15" s="130" t="s">
        <v>55</v>
      </c>
      <c r="B15" s="131"/>
      <c r="C15" s="131"/>
      <c r="D15" s="132"/>
      <c r="E15" s="143"/>
      <c r="F15" s="143"/>
      <c r="G15" s="30" t="s">
        <v>56</v>
      </c>
      <c r="H15" s="35" t="s">
        <v>8</v>
      </c>
      <c r="I15" s="36">
        <v>6.5</v>
      </c>
      <c r="J15" s="35" t="s">
        <v>8</v>
      </c>
      <c r="K15" s="37">
        <f t="shared" si="0"/>
        <v>0</v>
      </c>
    </row>
    <row r="16" spans="1:11" x14ac:dyDescent="0.3">
      <c r="A16" s="130" t="s">
        <v>57</v>
      </c>
      <c r="B16" s="131"/>
      <c r="C16" s="131"/>
      <c r="D16" s="132"/>
      <c r="E16" s="143"/>
      <c r="F16" s="143"/>
      <c r="G16" s="30" t="s">
        <v>56</v>
      </c>
      <c r="H16" s="35" t="s">
        <v>8</v>
      </c>
      <c r="I16" s="36">
        <v>6.5</v>
      </c>
      <c r="J16" s="35" t="s">
        <v>8</v>
      </c>
      <c r="K16" s="37">
        <f t="shared" si="0"/>
        <v>0</v>
      </c>
    </row>
    <row r="17" spans="1:11" x14ac:dyDescent="0.3">
      <c r="A17" s="130" t="s">
        <v>58</v>
      </c>
      <c r="B17" s="131"/>
      <c r="C17" s="131"/>
      <c r="D17" s="132"/>
      <c r="E17" s="143"/>
      <c r="F17" s="143"/>
      <c r="G17" s="30" t="s">
        <v>49</v>
      </c>
      <c r="H17" s="35" t="s">
        <v>8</v>
      </c>
      <c r="I17" s="36">
        <v>400</v>
      </c>
      <c r="J17" s="35" t="s">
        <v>8</v>
      </c>
      <c r="K17" s="37">
        <f t="shared" si="0"/>
        <v>0</v>
      </c>
    </row>
    <row r="18" spans="1:11" x14ac:dyDescent="0.3">
      <c r="A18" s="130" t="s">
        <v>59</v>
      </c>
      <c r="B18" s="131"/>
      <c r="C18" s="131"/>
      <c r="D18" s="132"/>
      <c r="E18" s="143"/>
      <c r="F18" s="143"/>
      <c r="G18" s="30" t="s">
        <v>49</v>
      </c>
      <c r="H18" s="35" t="s">
        <v>8</v>
      </c>
      <c r="I18" s="36">
        <v>200</v>
      </c>
      <c r="J18" s="35" t="s">
        <v>8</v>
      </c>
      <c r="K18" s="37">
        <f t="shared" si="0"/>
        <v>0</v>
      </c>
    </row>
    <row r="19" spans="1:11" x14ac:dyDescent="0.3">
      <c r="A19" s="130" t="s">
        <v>60</v>
      </c>
      <c r="B19" s="131"/>
      <c r="C19" s="131"/>
      <c r="D19" s="132"/>
      <c r="E19" s="143"/>
      <c r="F19" s="143"/>
      <c r="G19" s="30" t="s">
        <v>49</v>
      </c>
      <c r="H19" s="35" t="s">
        <v>8</v>
      </c>
      <c r="I19" s="36">
        <v>80</v>
      </c>
      <c r="J19" s="35" t="s">
        <v>8</v>
      </c>
      <c r="K19" s="37">
        <f t="shared" si="0"/>
        <v>0</v>
      </c>
    </row>
    <row r="20" spans="1:11" x14ac:dyDescent="0.3">
      <c r="A20" s="130" t="s">
        <v>61</v>
      </c>
      <c r="B20" s="131"/>
      <c r="C20" s="131"/>
      <c r="D20" s="132"/>
      <c r="E20" s="143"/>
      <c r="F20" s="143"/>
      <c r="G20" s="30" t="s">
        <v>49</v>
      </c>
      <c r="H20" s="35" t="s">
        <v>8</v>
      </c>
      <c r="I20" s="36">
        <v>90</v>
      </c>
      <c r="J20" s="35" t="s">
        <v>8</v>
      </c>
      <c r="K20" s="37">
        <f t="shared" si="0"/>
        <v>0</v>
      </c>
    </row>
    <row r="21" spans="1:11" x14ac:dyDescent="0.3">
      <c r="A21" s="130" t="s">
        <v>62</v>
      </c>
      <c r="B21" s="131"/>
      <c r="C21" s="131"/>
      <c r="D21" s="132"/>
      <c r="E21" s="143"/>
      <c r="F21" s="143"/>
      <c r="G21" s="30" t="s">
        <v>49</v>
      </c>
      <c r="H21" s="35" t="s">
        <v>8</v>
      </c>
      <c r="I21" s="36">
        <v>100</v>
      </c>
      <c r="J21" s="35" t="s">
        <v>8</v>
      </c>
      <c r="K21" s="37">
        <f t="shared" si="0"/>
        <v>0</v>
      </c>
    </row>
    <row r="22" spans="1:11" x14ac:dyDescent="0.3">
      <c r="A22" s="130" t="s">
        <v>63</v>
      </c>
      <c r="B22" s="131"/>
      <c r="C22" s="131"/>
      <c r="D22" s="132"/>
      <c r="E22" s="143"/>
      <c r="F22" s="143"/>
      <c r="G22" s="30" t="s">
        <v>49</v>
      </c>
      <c r="H22" s="35" t="s">
        <v>8</v>
      </c>
      <c r="I22" s="36">
        <v>110</v>
      </c>
      <c r="J22" s="35" t="s">
        <v>8</v>
      </c>
      <c r="K22" s="37">
        <f t="shared" si="0"/>
        <v>0</v>
      </c>
    </row>
    <row r="23" spans="1:11" x14ac:dyDescent="0.3">
      <c r="A23" s="130" t="s">
        <v>64</v>
      </c>
      <c r="B23" s="131"/>
      <c r="C23" s="131"/>
      <c r="D23" s="132"/>
      <c r="E23" s="143"/>
      <c r="F23" s="143"/>
      <c r="G23" s="30" t="s">
        <v>49</v>
      </c>
      <c r="H23" s="35" t="s">
        <v>8</v>
      </c>
      <c r="I23" s="36">
        <v>60</v>
      </c>
      <c r="J23" s="35" t="s">
        <v>8</v>
      </c>
      <c r="K23" s="37">
        <f t="shared" si="0"/>
        <v>0</v>
      </c>
    </row>
    <row r="24" spans="1:11" x14ac:dyDescent="0.3">
      <c r="A24" s="130" t="s">
        <v>65</v>
      </c>
      <c r="B24" s="131"/>
      <c r="C24" s="131"/>
      <c r="D24" s="132"/>
      <c r="E24" s="143"/>
      <c r="F24" s="143"/>
      <c r="G24" s="30" t="s">
        <v>49</v>
      </c>
      <c r="H24" s="35" t="s">
        <v>8</v>
      </c>
      <c r="I24" s="36">
        <v>67</v>
      </c>
      <c r="J24" s="35" t="s">
        <v>8</v>
      </c>
      <c r="K24" s="37">
        <f t="shared" si="0"/>
        <v>0</v>
      </c>
    </row>
    <row r="25" spans="1:11" x14ac:dyDescent="0.3">
      <c r="A25" s="130" t="s">
        <v>66</v>
      </c>
      <c r="B25" s="131"/>
      <c r="C25" s="131"/>
      <c r="D25" s="132"/>
      <c r="E25" s="143"/>
      <c r="F25" s="143"/>
      <c r="G25" s="30" t="s">
        <v>49</v>
      </c>
      <c r="H25" s="35" t="s">
        <v>8</v>
      </c>
      <c r="I25" s="36">
        <v>75</v>
      </c>
      <c r="J25" s="35" t="s">
        <v>8</v>
      </c>
      <c r="K25" s="37">
        <f t="shared" si="0"/>
        <v>0</v>
      </c>
    </row>
    <row r="26" spans="1:11" x14ac:dyDescent="0.3">
      <c r="A26" s="130" t="s">
        <v>67</v>
      </c>
      <c r="B26" s="131"/>
      <c r="C26" s="131"/>
      <c r="D26" s="132"/>
      <c r="E26" s="143"/>
      <c r="F26" s="143"/>
      <c r="G26" s="30" t="s">
        <v>49</v>
      </c>
      <c r="H26" s="35" t="s">
        <v>8</v>
      </c>
      <c r="I26" s="36">
        <v>80</v>
      </c>
      <c r="J26" s="35" t="s">
        <v>8</v>
      </c>
      <c r="K26" s="37">
        <f t="shared" si="0"/>
        <v>0</v>
      </c>
    </row>
    <row r="27" spans="1:11" x14ac:dyDescent="0.3">
      <c r="A27" s="158" t="s">
        <v>68</v>
      </c>
      <c r="B27" s="159"/>
      <c r="C27" s="159"/>
      <c r="D27" s="159"/>
      <c r="E27" s="160"/>
      <c r="F27" s="160"/>
      <c r="G27" s="30" t="s">
        <v>69</v>
      </c>
      <c r="H27" s="35" t="s">
        <v>8</v>
      </c>
      <c r="I27" s="36">
        <v>113</v>
      </c>
      <c r="J27" s="35" t="s">
        <v>8</v>
      </c>
      <c r="K27" s="37">
        <f t="shared" si="0"/>
        <v>0</v>
      </c>
    </row>
    <row r="28" spans="1:11" x14ac:dyDescent="0.3">
      <c r="A28" s="158" t="s">
        <v>70</v>
      </c>
      <c r="B28" s="159"/>
      <c r="C28" s="159"/>
      <c r="D28" s="159"/>
      <c r="E28" s="160"/>
      <c r="F28" s="160"/>
      <c r="G28" s="30" t="s">
        <v>69</v>
      </c>
      <c r="H28" s="35" t="s">
        <v>8</v>
      </c>
      <c r="I28" s="36">
        <v>132</v>
      </c>
      <c r="J28" s="35" t="s">
        <v>8</v>
      </c>
      <c r="K28" s="37">
        <f t="shared" si="0"/>
        <v>0</v>
      </c>
    </row>
    <row r="29" spans="1:11" x14ac:dyDescent="0.3">
      <c r="A29" s="158" t="s">
        <v>71</v>
      </c>
      <c r="B29" s="159"/>
      <c r="C29" s="159"/>
      <c r="D29" s="159"/>
      <c r="E29" s="160"/>
      <c r="F29" s="160"/>
      <c r="G29" s="30" t="s">
        <v>69</v>
      </c>
      <c r="H29" s="35" t="s">
        <v>8</v>
      </c>
      <c r="I29" s="36">
        <v>153</v>
      </c>
      <c r="J29" s="35" t="s">
        <v>8</v>
      </c>
      <c r="K29" s="37">
        <f t="shared" si="0"/>
        <v>0</v>
      </c>
    </row>
    <row r="30" spans="1:11" x14ac:dyDescent="0.3">
      <c r="A30" s="158" t="s">
        <v>72</v>
      </c>
      <c r="B30" s="159"/>
      <c r="C30" s="159"/>
      <c r="D30" s="159"/>
      <c r="E30" s="160"/>
      <c r="F30" s="160"/>
      <c r="G30" s="30" t="s">
        <v>69</v>
      </c>
      <c r="H30" s="35" t="s">
        <v>8</v>
      </c>
      <c r="I30" s="36">
        <v>178</v>
      </c>
      <c r="J30" s="35" t="s">
        <v>8</v>
      </c>
      <c r="K30" s="37">
        <f t="shared" si="0"/>
        <v>0</v>
      </c>
    </row>
    <row r="31" spans="1:11" x14ac:dyDescent="0.3">
      <c r="A31" s="158" t="s">
        <v>73</v>
      </c>
      <c r="B31" s="159"/>
      <c r="C31" s="159"/>
      <c r="D31" s="159"/>
      <c r="E31" s="160"/>
      <c r="F31" s="160"/>
      <c r="G31" s="30" t="s">
        <v>69</v>
      </c>
      <c r="H31" s="35" t="s">
        <v>8</v>
      </c>
      <c r="I31" s="36">
        <v>204</v>
      </c>
      <c r="J31" s="35"/>
      <c r="K31" s="37">
        <f t="shared" si="0"/>
        <v>0</v>
      </c>
    </row>
    <row r="32" spans="1:11" x14ac:dyDescent="0.3">
      <c r="A32" s="158" t="s">
        <v>74</v>
      </c>
      <c r="B32" s="159"/>
      <c r="C32" s="159"/>
      <c r="D32" s="159"/>
      <c r="E32" s="160"/>
      <c r="F32" s="160"/>
      <c r="G32" s="30" t="s">
        <v>69</v>
      </c>
      <c r="H32" s="35" t="s">
        <v>8</v>
      </c>
      <c r="I32" s="36">
        <v>235</v>
      </c>
      <c r="J32" s="35"/>
      <c r="K32" s="37">
        <f t="shared" si="0"/>
        <v>0</v>
      </c>
    </row>
    <row r="33" spans="1:11" x14ac:dyDescent="0.3">
      <c r="A33" s="130" t="s">
        <v>75</v>
      </c>
      <c r="B33" s="131"/>
      <c r="C33" s="131"/>
      <c r="D33" s="132"/>
      <c r="E33" s="160"/>
      <c r="F33" s="160"/>
      <c r="G33" s="30" t="s">
        <v>69</v>
      </c>
      <c r="H33" s="35" t="s">
        <v>8</v>
      </c>
      <c r="I33" s="36">
        <v>130</v>
      </c>
      <c r="J33" s="35"/>
      <c r="K33" s="37">
        <f t="shared" si="0"/>
        <v>0</v>
      </c>
    </row>
    <row r="34" spans="1:11" x14ac:dyDescent="0.3">
      <c r="A34" s="130" t="s">
        <v>76</v>
      </c>
      <c r="B34" s="131"/>
      <c r="C34" s="131"/>
      <c r="D34" s="132"/>
      <c r="E34" s="160"/>
      <c r="F34" s="160"/>
      <c r="G34" s="30" t="s">
        <v>69</v>
      </c>
      <c r="H34" s="35" t="s">
        <v>8</v>
      </c>
      <c r="I34" s="36">
        <v>150</v>
      </c>
      <c r="J34" s="35"/>
      <c r="K34" s="37">
        <f t="shared" si="0"/>
        <v>0</v>
      </c>
    </row>
    <row r="35" spans="1:11" x14ac:dyDescent="0.3">
      <c r="A35" s="158" t="s">
        <v>77</v>
      </c>
      <c r="B35" s="159"/>
      <c r="C35" s="159"/>
      <c r="D35" s="159"/>
      <c r="E35" s="160"/>
      <c r="F35" s="160"/>
      <c r="G35" s="30" t="s">
        <v>69</v>
      </c>
      <c r="H35" s="35" t="s">
        <v>8</v>
      </c>
      <c r="I35" s="36">
        <v>40</v>
      </c>
      <c r="J35" s="35" t="s">
        <v>8</v>
      </c>
      <c r="K35" s="37">
        <f t="shared" si="0"/>
        <v>0</v>
      </c>
    </row>
    <row r="36" spans="1:11" x14ac:dyDescent="0.3">
      <c r="A36" s="158" t="s">
        <v>78</v>
      </c>
      <c r="B36" s="159"/>
      <c r="C36" s="159"/>
      <c r="D36" s="159"/>
      <c r="E36" s="160"/>
      <c r="F36" s="160"/>
      <c r="G36" s="30" t="s">
        <v>69</v>
      </c>
      <c r="H36" s="35" t="s">
        <v>8</v>
      </c>
      <c r="I36" s="36">
        <v>50</v>
      </c>
      <c r="J36" s="35" t="s">
        <v>8</v>
      </c>
      <c r="K36" s="37">
        <f t="shared" si="0"/>
        <v>0</v>
      </c>
    </row>
    <row r="37" spans="1:11" x14ac:dyDescent="0.3">
      <c r="A37" s="158" t="s">
        <v>79</v>
      </c>
      <c r="B37" s="159"/>
      <c r="C37" s="159"/>
      <c r="D37" s="159"/>
      <c r="E37" s="160"/>
      <c r="F37" s="160"/>
      <c r="G37" s="30" t="s">
        <v>69</v>
      </c>
      <c r="H37" s="35" t="s">
        <v>8</v>
      </c>
      <c r="I37" s="36">
        <v>60</v>
      </c>
      <c r="J37" s="35" t="s">
        <v>8</v>
      </c>
      <c r="K37" s="37">
        <f t="shared" si="0"/>
        <v>0</v>
      </c>
    </row>
    <row r="38" spans="1:11" x14ac:dyDescent="0.3">
      <c r="A38" s="158" t="s">
        <v>80</v>
      </c>
      <c r="B38" s="159"/>
      <c r="C38" s="159"/>
      <c r="D38" s="159"/>
      <c r="E38" s="160"/>
      <c r="F38" s="160"/>
      <c r="G38" s="30" t="s">
        <v>69</v>
      </c>
      <c r="H38" s="35" t="s">
        <v>8</v>
      </c>
      <c r="I38" s="36">
        <v>70</v>
      </c>
      <c r="J38" s="35" t="s">
        <v>8</v>
      </c>
      <c r="K38" s="37">
        <f t="shared" si="0"/>
        <v>0</v>
      </c>
    </row>
    <row r="39" spans="1:11" x14ac:dyDescent="0.3">
      <c r="A39" s="158" t="s">
        <v>81</v>
      </c>
      <c r="B39" s="159"/>
      <c r="C39" s="159"/>
      <c r="D39" s="159"/>
      <c r="E39" s="160"/>
      <c r="F39" s="160"/>
      <c r="G39" s="30" t="s">
        <v>69</v>
      </c>
      <c r="H39" s="35" t="s">
        <v>8</v>
      </c>
      <c r="I39" s="36">
        <v>80</v>
      </c>
      <c r="J39" s="35" t="s">
        <v>8</v>
      </c>
      <c r="K39" s="37">
        <f t="shared" si="0"/>
        <v>0</v>
      </c>
    </row>
    <row r="40" spans="1:11" x14ac:dyDescent="0.3">
      <c r="A40" s="158" t="s">
        <v>82</v>
      </c>
      <c r="B40" s="159"/>
      <c r="C40" s="159"/>
      <c r="D40" s="159"/>
      <c r="E40" s="160"/>
      <c r="F40" s="160"/>
      <c r="G40" s="30" t="s">
        <v>69</v>
      </c>
      <c r="H40" s="35" t="s">
        <v>8</v>
      </c>
      <c r="I40" s="36">
        <v>100</v>
      </c>
      <c r="J40" s="35" t="s">
        <v>8</v>
      </c>
      <c r="K40" s="37">
        <f t="shared" si="0"/>
        <v>0</v>
      </c>
    </row>
    <row r="41" spans="1:11" x14ac:dyDescent="0.3">
      <c r="A41" s="130" t="s">
        <v>83</v>
      </c>
      <c r="B41" s="131"/>
      <c r="C41" s="131"/>
      <c r="D41" s="132"/>
      <c r="E41" s="160"/>
      <c r="F41" s="160"/>
      <c r="G41" s="30" t="s">
        <v>69</v>
      </c>
      <c r="H41" s="35" t="s">
        <v>8</v>
      </c>
      <c r="I41" s="36">
        <v>110</v>
      </c>
      <c r="J41" s="35" t="s">
        <v>8</v>
      </c>
      <c r="K41" s="37">
        <f t="shared" si="0"/>
        <v>0</v>
      </c>
    </row>
    <row r="42" spans="1:11" x14ac:dyDescent="0.3">
      <c r="A42" s="130" t="s">
        <v>84</v>
      </c>
      <c r="B42" s="131"/>
      <c r="C42" s="131"/>
      <c r="D42" s="132"/>
      <c r="E42" s="160"/>
      <c r="F42" s="160"/>
      <c r="G42" s="30" t="s">
        <v>69</v>
      </c>
      <c r="H42" s="35" t="s">
        <v>8</v>
      </c>
      <c r="I42" s="36">
        <v>120</v>
      </c>
      <c r="J42" s="35" t="s">
        <v>8</v>
      </c>
      <c r="K42" s="37">
        <f t="shared" si="0"/>
        <v>0</v>
      </c>
    </row>
    <row r="43" spans="1:11" x14ac:dyDescent="0.3">
      <c r="A43" s="130" t="s">
        <v>85</v>
      </c>
      <c r="B43" s="131"/>
      <c r="C43" s="131"/>
      <c r="D43" s="132"/>
      <c r="E43" s="160"/>
      <c r="F43" s="160"/>
      <c r="G43" s="30" t="s">
        <v>86</v>
      </c>
      <c r="H43" s="35" t="s">
        <v>8</v>
      </c>
      <c r="I43" s="36">
        <v>2500</v>
      </c>
      <c r="J43" s="35" t="s">
        <v>8</v>
      </c>
      <c r="K43" s="37">
        <f t="shared" si="0"/>
        <v>0</v>
      </c>
    </row>
    <row r="44" spans="1:11" x14ac:dyDescent="0.3">
      <c r="A44" s="130" t="s">
        <v>87</v>
      </c>
      <c r="B44" s="131"/>
      <c r="C44" s="131"/>
      <c r="D44" s="132"/>
      <c r="E44" s="160"/>
      <c r="F44" s="160"/>
      <c r="G44" s="30" t="s">
        <v>86</v>
      </c>
      <c r="H44" s="35" t="s">
        <v>8</v>
      </c>
      <c r="I44" s="36">
        <v>4000</v>
      </c>
      <c r="J44" s="35" t="s">
        <v>8</v>
      </c>
      <c r="K44" s="37">
        <f t="shared" si="0"/>
        <v>0</v>
      </c>
    </row>
    <row r="45" spans="1:11" x14ac:dyDescent="0.3">
      <c r="A45" s="130" t="s">
        <v>88</v>
      </c>
      <c r="B45" s="131"/>
      <c r="C45" s="131"/>
      <c r="D45" s="132"/>
      <c r="E45" s="160"/>
      <c r="F45" s="160"/>
      <c r="G45" s="30" t="s">
        <v>86</v>
      </c>
      <c r="H45" s="35" t="s">
        <v>8</v>
      </c>
      <c r="I45" s="36">
        <v>7500</v>
      </c>
      <c r="J45" s="35" t="s">
        <v>8</v>
      </c>
      <c r="K45" s="37">
        <f t="shared" si="0"/>
        <v>0</v>
      </c>
    </row>
    <row r="46" spans="1:11" x14ac:dyDescent="0.3">
      <c r="A46" s="130" t="s">
        <v>89</v>
      </c>
      <c r="B46" s="131"/>
      <c r="C46" s="131"/>
      <c r="D46" s="132"/>
      <c r="E46" s="160"/>
      <c r="F46" s="160"/>
      <c r="G46" s="30" t="s">
        <v>86</v>
      </c>
      <c r="H46" s="35" t="s">
        <v>8</v>
      </c>
      <c r="I46" s="36">
        <v>11000</v>
      </c>
      <c r="J46" s="35" t="s">
        <v>8</v>
      </c>
      <c r="K46" s="37">
        <f t="shared" si="0"/>
        <v>0</v>
      </c>
    </row>
    <row r="47" spans="1:11" x14ac:dyDescent="0.3">
      <c r="A47" s="130" t="s">
        <v>90</v>
      </c>
      <c r="B47" s="131"/>
      <c r="C47" s="131"/>
      <c r="D47" s="132"/>
      <c r="E47" s="160"/>
      <c r="F47" s="160"/>
      <c r="G47" s="30" t="s">
        <v>86</v>
      </c>
      <c r="H47" s="35" t="s">
        <v>8</v>
      </c>
      <c r="I47" s="36">
        <v>14500</v>
      </c>
      <c r="J47" s="35" t="s">
        <v>8</v>
      </c>
      <c r="K47" s="37">
        <f t="shared" si="0"/>
        <v>0</v>
      </c>
    </row>
    <row r="48" spans="1:11" x14ac:dyDescent="0.3">
      <c r="A48" s="158" t="s">
        <v>91</v>
      </c>
      <c r="B48" s="159"/>
      <c r="C48" s="159"/>
      <c r="D48" s="159"/>
      <c r="E48" s="160"/>
      <c r="F48" s="160"/>
      <c r="G48" s="30" t="s">
        <v>86</v>
      </c>
      <c r="H48" s="35" t="s">
        <v>8</v>
      </c>
      <c r="I48" s="36">
        <v>2500</v>
      </c>
      <c r="J48" s="35" t="s">
        <v>8</v>
      </c>
      <c r="K48" s="37">
        <f t="shared" si="0"/>
        <v>0</v>
      </c>
    </row>
    <row r="49" spans="1:11" x14ac:dyDescent="0.3">
      <c r="A49" s="130" t="s">
        <v>92</v>
      </c>
      <c r="B49" s="131"/>
      <c r="C49" s="131"/>
      <c r="D49" s="132"/>
      <c r="E49" s="160"/>
      <c r="F49" s="160"/>
      <c r="G49" s="30" t="s">
        <v>86</v>
      </c>
      <c r="H49" s="35" t="s">
        <v>8</v>
      </c>
      <c r="I49" s="36">
        <v>3500</v>
      </c>
      <c r="J49" s="35" t="s">
        <v>8</v>
      </c>
      <c r="K49" s="37">
        <f t="shared" si="0"/>
        <v>0</v>
      </c>
    </row>
    <row r="50" spans="1:11" x14ac:dyDescent="0.3">
      <c r="A50" s="130" t="s">
        <v>93</v>
      </c>
      <c r="B50" s="131"/>
      <c r="C50" s="131"/>
      <c r="D50" s="132"/>
      <c r="E50" s="160"/>
      <c r="F50" s="160"/>
      <c r="G50" s="30" t="s">
        <v>86</v>
      </c>
      <c r="H50" s="35" t="s">
        <v>8</v>
      </c>
      <c r="I50" s="36">
        <v>4500</v>
      </c>
      <c r="J50" s="35" t="s">
        <v>8</v>
      </c>
      <c r="K50" s="37">
        <f t="shared" si="0"/>
        <v>0</v>
      </c>
    </row>
    <row r="51" spans="1:11" x14ac:dyDescent="0.3">
      <c r="A51" s="130" t="s">
        <v>94</v>
      </c>
      <c r="B51" s="131"/>
      <c r="C51" s="131"/>
      <c r="D51" s="132"/>
      <c r="E51" s="160"/>
      <c r="F51" s="160"/>
      <c r="G51" s="30" t="s">
        <v>86</v>
      </c>
      <c r="H51" s="35" t="s">
        <v>8</v>
      </c>
      <c r="I51" s="36">
        <v>5000</v>
      </c>
      <c r="J51" s="35" t="s">
        <v>8</v>
      </c>
      <c r="K51" s="37">
        <f t="shared" si="0"/>
        <v>0</v>
      </c>
    </row>
    <row r="52" spans="1:11" x14ac:dyDescent="0.3">
      <c r="A52" s="130" t="s">
        <v>95</v>
      </c>
      <c r="B52" s="131"/>
      <c r="C52" s="131"/>
      <c r="D52" s="132"/>
      <c r="E52" s="160"/>
      <c r="F52" s="160"/>
      <c r="G52" s="30" t="s">
        <v>86</v>
      </c>
      <c r="H52" s="35" t="s">
        <v>8</v>
      </c>
      <c r="I52" s="36">
        <v>12500</v>
      </c>
      <c r="J52" s="35" t="s">
        <v>8</v>
      </c>
      <c r="K52" s="37">
        <f t="shared" si="0"/>
        <v>0</v>
      </c>
    </row>
    <row r="53" spans="1:11" x14ac:dyDescent="0.3">
      <c r="A53" s="130" t="s">
        <v>96</v>
      </c>
      <c r="B53" s="131"/>
      <c r="C53" s="131"/>
      <c r="D53" s="132"/>
      <c r="E53" s="160"/>
      <c r="F53" s="160"/>
      <c r="G53" s="30" t="s">
        <v>86</v>
      </c>
      <c r="H53" s="35" t="s">
        <v>8</v>
      </c>
      <c r="I53" s="36">
        <v>12500</v>
      </c>
      <c r="J53" s="35" t="s">
        <v>8</v>
      </c>
      <c r="K53" s="37">
        <f t="shared" si="0"/>
        <v>0</v>
      </c>
    </row>
    <row r="54" spans="1:11" x14ac:dyDescent="0.3">
      <c r="A54" s="130" t="s">
        <v>97</v>
      </c>
      <c r="B54" s="131"/>
      <c r="C54" s="131"/>
      <c r="D54" s="132"/>
      <c r="E54" s="160"/>
      <c r="F54" s="160"/>
      <c r="G54" s="30" t="s">
        <v>86</v>
      </c>
      <c r="H54" s="35" t="s">
        <v>8</v>
      </c>
      <c r="I54" s="36">
        <v>4500</v>
      </c>
      <c r="J54" s="35" t="s">
        <v>8</v>
      </c>
      <c r="K54" s="37">
        <f t="shared" si="0"/>
        <v>0</v>
      </c>
    </row>
    <row r="55" spans="1:11" x14ac:dyDescent="0.3">
      <c r="A55" s="130" t="s">
        <v>98</v>
      </c>
      <c r="B55" s="131"/>
      <c r="C55" s="131"/>
      <c r="D55" s="132"/>
      <c r="E55" s="160"/>
      <c r="F55" s="160"/>
      <c r="G55" s="30" t="s">
        <v>86</v>
      </c>
      <c r="H55" s="35" t="s">
        <v>8</v>
      </c>
      <c r="I55" s="36">
        <v>5000</v>
      </c>
      <c r="J55" s="35" t="s">
        <v>8</v>
      </c>
      <c r="K55" s="37">
        <f t="shared" si="0"/>
        <v>0</v>
      </c>
    </row>
    <row r="56" spans="1:11" x14ac:dyDescent="0.3">
      <c r="A56" s="130" t="s">
        <v>99</v>
      </c>
      <c r="B56" s="131"/>
      <c r="C56" s="131"/>
      <c r="D56" s="132"/>
      <c r="E56" s="160"/>
      <c r="F56" s="160"/>
      <c r="G56" s="30" t="s">
        <v>86</v>
      </c>
      <c r="H56" s="35" t="s">
        <v>8</v>
      </c>
      <c r="I56" s="36">
        <v>6500</v>
      </c>
      <c r="J56" s="35" t="s">
        <v>8</v>
      </c>
      <c r="K56" s="37">
        <f t="shared" si="0"/>
        <v>0</v>
      </c>
    </row>
    <row r="57" spans="1:11" x14ac:dyDescent="0.3">
      <c r="A57" s="130" t="s">
        <v>100</v>
      </c>
      <c r="B57" s="131"/>
      <c r="C57" s="131"/>
      <c r="D57" s="132"/>
      <c r="E57" s="160"/>
      <c r="F57" s="160"/>
      <c r="G57" s="30" t="s">
        <v>86</v>
      </c>
      <c r="H57" s="35" t="s">
        <v>8</v>
      </c>
      <c r="I57" s="36">
        <v>2700</v>
      </c>
      <c r="J57" s="35" t="s">
        <v>8</v>
      </c>
      <c r="K57" s="37">
        <f t="shared" si="0"/>
        <v>0</v>
      </c>
    </row>
    <row r="58" spans="1:11" x14ac:dyDescent="0.3">
      <c r="A58" s="130" t="s">
        <v>101</v>
      </c>
      <c r="B58" s="131"/>
      <c r="C58" s="131"/>
      <c r="D58" s="132"/>
      <c r="E58" s="160"/>
      <c r="F58" s="160"/>
      <c r="G58" s="30" t="s">
        <v>86</v>
      </c>
      <c r="H58" s="35" t="s">
        <v>8</v>
      </c>
      <c r="I58" s="36">
        <v>6500</v>
      </c>
      <c r="J58" s="35" t="s">
        <v>8</v>
      </c>
      <c r="K58" s="37">
        <f t="shared" si="0"/>
        <v>0</v>
      </c>
    </row>
    <row r="59" spans="1:11" x14ac:dyDescent="0.3">
      <c r="A59" s="158" t="s">
        <v>102</v>
      </c>
      <c r="B59" s="159"/>
      <c r="C59" s="159"/>
      <c r="D59" s="159"/>
      <c r="E59" s="143"/>
      <c r="F59" s="143"/>
      <c r="G59" s="30" t="s">
        <v>49</v>
      </c>
      <c r="H59" s="35" t="s">
        <v>8</v>
      </c>
      <c r="I59" s="36">
        <v>400</v>
      </c>
      <c r="J59" s="35" t="s">
        <v>8</v>
      </c>
      <c r="K59" s="37">
        <f t="shared" si="0"/>
        <v>0</v>
      </c>
    </row>
    <row r="60" spans="1:11" x14ac:dyDescent="0.3">
      <c r="A60" s="158" t="s">
        <v>103</v>
      </c>
      <c r="B60" s="159"/>
      <c r="C60" s="159"/>
      <c r="D60" s="159"/>
      <c r="E60" s="160"/>
      <c r="F60" s="160"/>
      <c r="G60" s="30" t="s">
        <v>86</v>
      </c>
      <c r="H60" s="35" t="s">
        <v>8</v>
      </c>
      <c r="I60" s="36">
        <v>3500</v>
      </c>
      <c r="J60" s="35" t="s">
        <v>8</v>
      </c>
      <c r="K60" s="37">
        <f t="shared" si="0"/>
        <v>0</v>
      </c>
    </row>
    <row r="61" spans="1:11" x14ac:dyDescent="0.3">
      <c r="A61" s="161" t="s">
        <v>104</v>
      </c>
      <c r="B61" s="162"/>
      <c r="C61" s="162"/>
      <c r="D61" s="163"/>
      <c r="E61" s="160"/>
      <c r="F61" s="160"/>
      <c r="G61" s="73" t="s">
        <v>105</v>
      </c>
      <c r="H61" s="38" t="s">
        <v>8</v>
      </c>
      <c r="I61" s="39">
        <v>10000</v>
      </c>
      <c r="J61" s="35" t="s">
        <v>8</v>
      </c>
      <c r="K61" s="37">
        <f t="shared" si="0"/>
        <v>0</v>
      </c>
    </row>
    <row r="62" spans="1:11" x14ac:dyDescent="0.3">
      <c r="A62" s="44"/>
      <c r="B62" s="44"/>
      <c r="C62" s="45"/>
      <c r="D62" s="46" t="s">
        <v>37</v>
      </c>
      <c r="E62" s="127" t="s">
        <v>38</v>
      </c>
      <c r="F62" s="128"/>
      <c r="G62" s="128"/>
      <c r="H62" s="128"/>
      <c r="I62" s="129"/>
      <c r="J62" s="47" t="s">
        <v>8</v>
      </c>
      <c r="K62" s="48">
        <f>SUM(K7:K61)</f>
        <v>0</v>
      </c>
    </row>
    <row r="63" spans="1:11" x14ac:dyDescent="0.3">
      <c r="A63" s="49"/>
      <c r="B63" s="49"/>
      <c r="C63" s="50"/>
      <c r="D63" s="46" t="s">
        <v>39</v>
      </c>
      <c r="E63" s="51" t="s">
        <v>40</v>
      </c>
      <c r="F63" s="51"/>
      <c r="G63" s="51"/>
      <c r="H63" s="51"/>
      <c r="I63" s="52"/>
      <c r="J63" s="47" t="s">
        <v>8</v>
      </c>
      <c r="K63" s="53">
        <f>K62*0.2</f>
        <v>0</v>
      </c>
    </row>
    <row r="64" spans="1:11" x14ac:dyDescent="0.3">
      <c r="A64" s="54"/>
      <c r="B64" s="54"/>
      <c r="C64" s="55"/>
      <c r="D64" s="46" t="s">
        <v>41</v>
      </c>
      <c r="E64" s="56" t="s">
        <v>106</v>
      </c>
      <c r="F64" s="57"/>
      <c r="G64" s="58"/>
      <c r="H64" s="58"/>
      <c r="I64" s="59"/>
      <c r="J64" s="47" t="s">
        <v>8</v>
      </c>
      <c r="K64" s="48">
        <f>K63+K62</f>
        <v>0</v>
      </c>
    </row>
  </sheetData>
  <mergeCells count="121">
    <mergeCell ref="E62:I62"/>
    <mergeCell ref="A60:D60"/>
    <mergeCell ref="E60:F60"/>
    <mergeCell ref="A61:D61"/>
    <mergeCell ref="E61:F61"/>
    <mergeCell ref="A57:D57"/>
    <mergeCell ref="E57:F57"/>
    <mergeCell ref="A58:D58"/>
    <mergeCell ref="E58:F58"/>
    <mergeCell ref="A59:D59"/>
    <mergeCell ref="E59:F59"/>
    <mergeCell ref="A54:D54"/>
    <mergeCell ref="E54:F54"/>
    <mergeCell ref="A55:D55"/>
    <mergeCell ref="E55:F55"/>
    <mergeCell ref="A56:D56"/>
    <mergeCell ref="E56:F56"/>
    <mergeCell ref="A51:D51"/>
    <mergeCell ref="E51:F51"/>
    <mergeCell ref="A52:D52"/>
    <mergeCell ref="E52:F52"/>
    <mergeCell ref="A53:D53"/>
    <mergeCell ref="E53:F53"/>
    <mergeCell ref="A48:D48"/>
    <mergeCell ref="E48:F48"/>
    <mergeCell ref="A49:D49"/>
    <mergeCell ref="E49:F49"/>
    <mergeCell ref="A50:D50"/>
    <mergeCell ref="E50:F50"/>
    <mergeCell ref="A45:D45"/>
    <mergeCell ref="E45:F45"/>
    <mergeCell ref="A46:D46"/>
    <mergeCell ref="E46:F46"/>
    <mergeCell ref="A47:D47"/>
    <mergeCell ref="E47:F47"/>
    <mergeCell ref="A42:D42"/>
    <mergeCell ref="E42:F42"/>
    <mergeCell ref="A43:D43"/>
    <mergeCell ref="E43:F43"/>
    <mergeCell ref="A44:D44"/>
    <mergeCell ref="E44:F44"/>
    <mergeCell ref="A39:D39"/>
    <mergeCell ref="E39:F39"/>
    <mergeCell ref="A40:D40"/>
    <mergeCell ref="E40:F40"/>
    <mergeCell ref="A41:D41"/>
    <mergeCell ref="E41:F41"/>
    <mergeCell ref="A36:D36"/>
    <mergeCell ref="E36:F36"/>
    <mergeCell ref="A37:D37"/>
    <mergeCell ref="E37:F37"/>
    <mergeCell ref="A38:D38"/>
    <mergeCell ref="E38:F38"/>
    <mergeCell ref="A33:D33"/>
    <mergeCell ref="E33:F33"/>
    <mergeCell ref="A34:D34"/>
    <mergeCell ref="E34:F34"/>
    <mergeCell ref="A35:D35"/>
    <mergeCell ref="E35:F35"/>
    <mergeCell ref="A30:D30"/>
    <mergeCell ref="E30:F30"/>
    <mergeCell ref="A31:D31"/>
    <mergeCell ref="E31:F31"/>
    <mergeCell ref="A32:D32"/>
    <mergeCell ref="E32:F32"/>
    <mergeCell ref="A27:D27"/>
    <mergeCell ref="E27:F27"/>
    <mergeCell ref="A28:D28"/>
    <mergeCell ref="E28:F28"/>
    <mergeCell ref="A29:D29"/>
    <mergeCell ref="E29:F29"/>
    <mergeCell ref="A24:D24"/>
    <mergeCell ref="E24:F24"/>
    <mergeCell ref="A25:D25"/>
    <mergeCell ref="E25:F25"/>
    <mergeCell ref="A26:D26"/>
    <mergeCell ref="E26:F26"/>
    <mergeCell ref="A21:D21"/>
    <mergeCell ref="E21:F21"/>
    <mergeCell ref="A22:D22"/>
    <mergeCell ref="E22:F22"/>
    <mergeCell ref="A23:D23"/>
    <mergeCell ref="E23:F23"/>
    <mergeCell ref="A18:D18"/>
    <mergeCell ref="E18:F18"/>
    <mergeCell ref="A19:D19"/>
    <mergeCell ref="E19:F19"/>
    <mergeCell ref="A20:D20"/>
    <mergeCell ref="E20:F20"/>
    <mergeCell ref="A15:D15"/>
    <mergeCell ref="E15:F15"/>
    <mergeCell ref="A16:D16"/>
    <mergeCell ref="E16:F16"/>
    <mergeCell ref="A17:D17"/>
    <mergeCell ref="E17:F17"/>
    <mergeCell ref="A7:D7"/>
    <mergeCell ref="E7:F7"/>
    <mergeCell ref="A8:D8"/>
    <mergeCell ref="E8:F8"/>
    <mergeCell ref="A12:D12"/>
    <mergeCell ref="E12:F12"/>
    <mergeCell ref="A13:D13"/>
    <mergeCell ref="E13:F13"/>
    <mergeCell ref="A14:D14"/>
    <mergeCell ref="E14:F14"/>
    <mergeCell ref="A9:D9"/>
    <mergeCell ref="E9:F9"/>
    <mergeCell ref="A10:D10"/>
    <mergeCell ref="E10:F10"/>
    <mergeCell ref="A11:D11"/>
    <mergeCell ref="E11:F11"/>
    <mergeCell ref="H6:I6"/>
    <mergeCell ref="J6:K6"/>
    <mergeCell ref="A1:K1"/>
    <mergeCell ref="A2:K2"/>
    <mergeCell ref="A3:K3"/>
    <mergeCell ref="J4:K4"/>
    <mergeCell ref="A5:D5"/>
    <mergeCell ref="E5:F5"/>
    <mergeCell ref="H5:I5"/>
    <mergeCell ref="J5:K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0"/>
  <sheetViews>
    <sheetView topLeftCell="A13" workbookViewId="0">
      <selection activeCell="A2" sqref="A2:K2"/>
    </sheetView>
  </sheetViews>
  <sheetFormatPr defaultRowHeight="14.4" x14ac:dyDescent="0.3"/>
  <sheetData>
    <row r="1" spans="1:11" x14ac:dyDescent="0.3">
      <c r="A1" s="147" t="s">
        <v>127</v>
      </c>
      <c r="B1" s="147"/>
      <c r="C1" s="147"/>
      <c r="D1" s="147"/>
      <c r="E1" s="147"/>
      <c r="F1" s="147"/>
      <c r="G1" s="147"/>
      <c r="H1" s="147"/>
      <c r="I1" s="147"/>
      <c r="J1" s="147"/>
      <c r="K1" s="147"/>
    </row>
    <row r="2" spans="1:11" x14ac:dyDescent="0.3">
      <c r="A2" s="147" t="s">
        <v>0</v>
      </c>
      <c r="B2" s="147"/>
      <c r="C2" s="147"/>
      <c r="D2" s="147"/>
      <c r="E2" s="147"/>
      <c r="F2" s="147"/>
      <c r="G2" s="147"/>
      <c r="H2" s="147"/>
      <c r="I2" s="147"/>
      <c r="J2" s="147"/>
      <c r="K2" s="147"/>
    </row>
    <row r="3" spans="1:11" x14ac:dyDescent="0.3">
      <c r="A3" s="101" t="s">
        <v>107</v>
      </c>
      <c r="B3" s="101"/>
      <c r="C3" s="101"/>
      <c r="D3" s="101"/>
      <c r="E3" s="101"/>
      <c r="F3" s="101"/>
      <c r="G3" s="101"/>
      <c r="H3" s="101"/>
      <c r="I3" s="101"/>
      <c r="J3" s="101"/>
      <c r="K3" s="101"/>
    </row>
    <row r="4" spans="1:11" x14ac:dyDescent="0.3">
      <c r="A4" s="69"/>
      <c r="B4" s="69"/>
      <c r="C4" s="69"/>
      <c r="D4" s="69"/>
      <c r="E4" s="69"/>
      <c r="F4" s="69"/>
      <c r="G4" s="69"/>
      <c r="H4" s="69"/>
      <c r="I4" s="5" t="s">
        <v>23</v>
      </c>
      <c r="J4" s="147" t="s">
        <v>23</v>
      </c>
      <c r="K4" s="147"/>
    </row>
    <row r="5" spans="1:11" x14ac:dyDescent="0.3">
      <c r="A5" s="149" t="s">
        <v>24</v>
      </c>
      <c r="B5" s="150"/>
      <c r="C5" s="150"/>
      <c r="D5" s="151"/>
      <c r="E5" s="152" t="s">
        <v>25</v>
      </c>
      <c r="F5" s="153"/>
      <c r="G5" s="15" t="s">
        <v>26</v>
      </c>
      <c r="H5" s="152" t="s">
        <v>26</v>
      </c>
      <c r="I5" s="151"/>
      <c r="J5" s="150" t="s">
        <v>27</v>
      </c>
      <c r="K5" s="154"/>
    </row>
    <row r="6" spans="1:11" x14ac:dyDescent="0.3">
      <c r="A6" s="16"/>
      <c r="B6" s="71"/>
      <c r="C6" s="71"/>
      <c r="D6" s="17"/>
      <c r="E6" s="18"/>
      <c r="F6" s="17"/>
      <c r="G6" s="19"/>
      <c r="H6" s="139" t="s">
        <v>28</v>
      </c>
      <c r="I6" s="140"/>
      <c r="J6" s="141"/>
      <c r="K6" s="142"/>
    </row>
    <row r="7" spans="1:11" x14ac:dyDescent="0.3">
      <c r="A7" s="164" t="s">
        <v>108</v>
      </c>
      <c r="B7" s="165"/>
      <c r="C7" s="165"/>
      <c r="D7" s="165"/>
      <c r="E7" s="166"/>
      <c r="F7" s="167"/>
      <c r="G7" s="60" t="s">
        <v>86</v>
      </c>
      <c r="H7" s="24" t="s">
        <v>8</v>
      </c>
      <c r="I7" s="25">
        <v>1800</v>
      </c>
      <c r="J7" s="61" t="s">
        <v>8</v>
      </c>
      <c r="K7" s="26">
        <f t="shared" ref="K7:K36" si="0">SUM(I7*E7)</f>
        <v>0</v>
      </c>
    </row>
    <row r="8" spans="1:11" x14ac:dyDescent="0.3">
      <c r="A8" s="130" t="s">
        <v>109</v>
      </c>
      <c r="B8" s="131"/>
      <c r="C8" s="131"/>
      <c r="D8" s="131"/>
      <c r="E8" s="168"/>
      <c r="F8" s="169"/>
      <c r="G8" s="62" t="s">
        <v>86</v>
      </c>
      <c r="H8" s="35" t="s">
        <v>8</v>
      </c>
      <c r="I8" s="36">
        <v>4</v>
      </c>
      <c r="J8" s="63" t="s">
        <v>8</v>
      </c>
      <c r="K8" s="37">
        <f t="shared" si="0"/>
        <v>0</v>
      </c>
    </row>
    <row r="9" spans="1:11" x14ac:dyDescent="0.3">
      <c r="A9" s="130" t="s">
        <v>110</v>
      </c>
      <c r="B9" s="131"/>
      <c r="C9" s="131"/>
      <c r="D9" s="131"/>
      <c r="E9" s="170"/>
      <c r="F9" s="171"/>
      <c r="G9" s="62" t="s">
        <v>69</v>
      </c>
      <c r="H9" s="35" t="s">
        <v>8</v>
      </c>
      <c r="I9" s="36">
        <v>8</v>
      </c>
      <c r="J9" s="63" t="s">
        <v>8</v>
      </c>
      <c r="K9" s="37">
        <f t="shared" si="0"/>
        <v>0</v>
      </c>
    </row>
    <row r="10" spans="1:11" x14ac:dyDescent="0.3">
      <c r="A10" s="130" t="s">
        <v>111</v>
      </c>
      <c r="B10" s="131"/>
      <c r="C10" s="131"/>
      <c r="D10" s="131"/>
      <c r="E10" s="168"/>
      <c r="F10" s="169"/>
      <c r="G10" s="62" t="s">
        <v>69</v>
      </c>
      <c r="H10" s="35" t="s">
        <v>8</v>
      </c>
      <c r="I10" s="36">
        <v>3.25</v>
      </c>
      <c r="J10" s="63" t="s">
        <v>8</v>
      </c>
      <c r="K10" s="37">
        <f t="shared" si="0"/>
        <v>0</v>
      </c>
    </row>
    <row r="11" spans="1:11" x14ac:dyDescent="0.3">
      <c r="A11" s="130" t="s">
        <v>112</v>
      </c>
      <c r="B11" s="131"/>
      <c r="C11" s="131"/>
      <c r="D11" s="131"/>
      <c r="E11" s="168"/>
      <c r="F11" s="169"/>
      <c r="G11" s="62" t="s">
        <v>56</v>
      </c>
      <c r="H11" s="35" t="s">
        <v>8</v>
      </c>
      <c r="I11" s="36">
        <v>0.5</v>
      </c>
      <c r="J11" s="63" t="s">
        <v>8</v>
      </c>
      <c r="K11" s="37">
        <f t="shared" si="0"/>
        <v>0</v>
      </c>
    </row>
    <row r="12" spans="1:11" x14ac:dyDescent="0.3">
      <c r="A12" s="130" t="s">
        <v>113</v>
      </c>
      <c r="B12" s="131"/>
      <c r="C12" s="131"/>
      <c r="D12" s="131"/>
      <c r="E12" s="168"/>
      <c r="F12" s="169"/>
      <c r="G12" s="62" t="s">
        <v>56</v>
      </c>
      <c r="H12" s="35" t="s">
        <v>8</v>
      </c>
      <c r="I12" s="36">
        <v>1.75</v>
      </c>
      <c r="J12" s="63" t="s">
        <v>8</v>
      </c>
      <c r="K12" s="37">
        <f t="shared" si="0"/>
        <v>0</v>
      </c>
    </row>
    <row r="13" spans="1:11" x14ac:dyDescent="0.3">
      <c r="A13" s="130" t="s">
        <v>114</v>
      </c>
      <c r="B13" s="131"/>
      <c r="C13" s="131"/>
      <c r="D13" s="131"/>
      <c r="E13" s="168"/>
      <c r="F13" s="169"/>
      <c r="G13" s="62" t="s">
        <v>86</v>
      </c>
      <c r="H13" s="35" t="s">
        <v>8</v>
      </c>
      <c r="I13" s="36">
        <v>10.5</v>
      </c>
      <c r="J13" s="63" t="s">
        <v>8</v>
      </c>
      <c r="K13" s="37">
        <f t="shared" si="0"/>
        <v>0</v>
      </c>
    </row>
    <row r="14" spans="1:11" x14ac:dyDescent="0.3">
      <c r="A14" s="130" t="s">
        <v>115</v>
      </c>
      <c r="B14" s="131"/>
      <c r="C14" s="131"/>
      <c r="D14" s="131"/>
      <c r="E14" s="168"/>
      <c r="F14" s="169"/>
      <c r="G14" s="62" t="s">
        <v>116</v>
      </c>
      <c r="H14" s="35" t="s">
        <v>8</v>
      </c>
      <c r="I14" s="36">
        <v>1236</v>
      </c>
      <c r="J14" s="63" t="s">
        <v>8</v>
      </c>
      <c r="K14" s="37">
        <f t="shared" si="0"/>
        <v>0</v>
      </c>
    </row>
    <row r="15" spans="1:11" x14ac:dyDescent="0.3">
      <c r="A15" s="130"/>
      <c r="B15" s="131"/>
      <c r="C15" s="131"/>
      <c r="D15" s="131"/>
      <c r="E15" s="168"/>
      <c r="F15" s="169"/>
      <c r="G15" s="75"/>
      <c r="H15" s="38" t="s">
        <v>8</v>
      </c>
      <c r="I15" s="39"/>
      <c r="J15" s="63" t="s">
        <v>8</v>
      </c>
      <c r="K15" s="37">
        <f t="shared" si="0"/>
        <v>0</v>
      </c>
    </row>
    <row r="16" spans="1:11" x14ac:dyDescent="0.3">
      <c r="A16" s="130"/>
      <c r="B16" s="131"/>
      <c r="C16" s="131"/>
      <c r="D16" s="131"/>
      <c r="E16" s="168"/>
      <c r="F16" s="169"/>
      <c r="G16" s="75"/>
      <c r="H16" s="38" t="s">
        <v>8</v>
      </c>
      <c r="I16" s="39"/>
      <c r="J16" s="63" t="s">
        <v>8</v>
      </c>
      <c r="K16" s="37">
        <f t="shared" si="0"/>
        <v>0</v>
      </c>
    </row>
    <row r="17" spans="1:11" x14ac:dyDescent="0.3">
      <c r="A17" s="130"/>
      <c r="B17" s="131"/>
      <c r="C17" s="131"/>
      <c r="D17" s="131"/>
      <c r="E17" s="168"/>
      <c r="F17" s="169"/>
      <c r="G17" s="75"/>
      <c r="H17" s="38" t="s">
        <v>8</v>
      </c>
      <c r="I17" s="39"/>
      <c r="J17" s="63" t="s">
        <v>8</v>
      </c>
      <c r="K17" s="37">
        <f t="shared" si="0"/>
        <v>0</v>
      </c>
    </row>
    <row r="18" spans="1:11" x14ac:dyDescent="0.3">
      <c r="A18" s="130"/>
      <c r="B18" s="131"/>
      <c r="C18" s="131"/>
      <c r="D18" s="131"/>
      <c r="E18" s="168"/>
      <c r="F18" s="169"/>
      <c r="G18" s="75"/>
      <c r="H18" s="38" t="s">
        <v>8</v>
      </c>
      <c r="I18" s="39"/>
      <c r="J18" s="63" t="s">
        <v>8</v>
      </c>
      <c r="K18" s="37">
        <f t="shared" si="0"/>
        <v>0</v>
      </c>
    </row>
    <row r="19" spans="1:11" x14ac:dyDescent="0.3">
      <c r="A19" s="130"/>
      <c r="B19" s="131"/>
      <c r="C19" s="131"/>
      <c r="D19" s="131"/>
      <c r="E19" s="168"/>
      <c r="F19" s="169"/>
      <c r="G19" s="75"/>
      <c r="H19" s="38" t="s">
        <v>8</v>
      </c>
      <c r="I19" s="39"/>
      <c r="J19" s="63" t="s">
        <v>8</v>
      </c>
      <c r="K19" s="37">
        <f t="shared" si="0"/>
        <v>0</v>
      </c>
    </row>
    <row r="20" spans="1:11" x14ac:dyDescent="0.3">
      <c r="A20" s="130"/>
      <c r="B20" s="131"/>
      <c r="C20" s="131"/>
      <c r="D20" s="131"/>
      <c r="E20" s="168"/>
      <c r="F20" s="169"/>
      <c r="G20" s="75"/>
      <c r="H20" s="38" t="s">
        <v>8</v>
      </c>
      <c r="I20" s="39"/>
      <c r="J20" s="63" t="s">
        <v>8</v>
      </c>
      <c r="K20" s="37">
        <f t="shared" si="0"/>
        <v>0</v>
      </c>
    </row>
    <row r="21" spans="1:11" x14ac:dyDescent="0.3">
      <c r="A21" s="130"/>
      <c r="B21" s="131"/>
      <c r="C21" s="131"/>
      <c r="D21" s="131"/>
      <c r="E21" s="168"/>
      <c r="F21" s="169"/>
      <c r="G21" s="75"/>
      <c r="H21" s="38" t="s">
        <v>8</v>
      </c>
      <c r="I21" s="39"/>
      <c r="J21" s="63" t="s">
        <v>8</v>
      </c>
      <c r="K21" s="37">
        <f t="shared" si="0"/>
        <v>0</v>
      </c>
    </row>
    <row r="22" spans="1:11" x14ac:dyDescent="0.3">
      <c r="A22" s="130"/>
      <c r="B22" s="131"/>
      <c r="C22" s="131"/>
      <c r="D22" s="131"/>
      <c r="E22" s="168"/>
      <c r="F22" s="169"/>
      <c r="G22" s="75"/>
      <c r="H22" s="38" t="s">
        <v>8</v>
      </c>
      <c r="I22" s="39"/>
      <c r="J22" s="63" t="s">
        <v>8</v>
      </c>
      <c r="K22" s="37">
        <f t="shared" si="0"/>
        <v>0</v>
      </c>
    </row>
    <row r="23" spans="1:11" x14ac:dyDescent="0.3">
      <c r="A23" s="130"/>
      <c r="B23" s="131"/>
      <c r="C23" s="131"/>
      <c r="D23" s="131"/>
      <c r="E23" s="168"/>
      <c r="F23" s="169"/>
      <c r="G23" s="75"/>
      <c r="H23" s="38" t="s">
        <v>8</v>
      </c>
      <c r="I23" s="39"/>
      <c r="J23" s="63" t="s">
        <v>8</v>
      </c>
      <c r="K23" s="37">
        <f t="shared" si="0"/>
        <v>0</v>
      </c>
    </row>
    <row r="24" spans="1:11" x14ac:dyDescent="0.3">
      <c r="A24" s="130"/>
      <c r="B24" s="131"/>
      <c r="C24" s="131"/>
      <c r="D24" s="131"/>
      <c r="E24" s="168"/>
      <c r="F24" s="169"/>
      <c r="G24" s="75"/>
      <c r="H24" s="38" t="s">
        <v>8</v>
      </c>
      <c r="I24" s="39"/>
      <c r="J24" s="63" t="s">
        <v>8</v>
      </c>
      <c r="K24" s="37">
        <f t="shared" si="0"/>
        <v>0</v>
      </c>
    </row>
    <row r="25" spans="1:11" x14ac:dyDescent="0.3">
      <c r="A25" s="130"/>
      <c r="B25" s="131"/>
      <c r="C25" s="131"/>
      <c r="D25" s="131"/>
      <c r="E25" s="168"/>
      <c r="F25" s="169"/>
      <c r="G25" s="75"/>
      <c r="H25" s="38" t="s">
        <v>8</v>
      </c>
      <c r="I25" s="39"/>
      <c r="J25" s="63" t="s">
        <v>8</v>
      </c>
      <c r="K25" s="37">
        <f t="shared" si="0"/>
        <v>0</v>
      </c>
    </row>
    <row r="26" spans="1:11" x14ac:dyDescent="0.3">
      <c r="A26" s="130"/>
      <c r="B26" s="131"/>
      <c r="C26" s="131"/>
      <c r="D26" s="131"/>
      <c r="E26" s="168"/>
      <c r="F26" s="169"/>
      <c r="G26" s="75"/>
      <c r="H26" s="38" t="s">
        <v>8</v>
      </c>
      <c r="I26" s="39"/>
      <c r="J26" s="63" t="s">
        <v>8</v>
      </c>
      <c r="K26" s="37">
        <f t="shared" si="0"/>
        <v>0</v>
      </c>
    </row>
    <row r="27" spans="1:11" x14ac:dyDescent="0.3">
      <c r="A27" s="130"/>
      <c r="B27" s="131"/>
      <c r="C27" s="131"/>
      <c r="D27" s="131"/>
      <c r="E27" s="168"/>
      <c r="F27" s="169"/>
      <c r="G27" s="75"/>
      <c r="H27" s="38" t="s">
        <v>8</v>
      </c>
      <c r="I27" s="39"/>
      <c r="J27" s="63" t="s">
        <v>8</v>
      </c>
      <c r="K27" s="37">
        <f t="shared" si="0"/>
        <v>0</v>
      </c>
    </row>
    <row r="28" spans="1:11" x14ac:dyDescent="0.3">
      <c r="A28" s="130"/>
      <c r="B28" s="131"/>
      <c r="C28" s="131"/>
      <c r="D28" s="131"/>
      <c r="E28" s="168"/>
      <c r="F28" s="169"/>
      <c r="G28" s="75"/>
      <c r="H28" s="38" t="s">
        <v>8</v>
      </c>
      <c r="I28" s="39"/>
      <c r="J28" s="63" t="s">
        <v>8</v>
      </c>
      <c r="K28" s="37">
        <f t="shared" si="0"/>
        <v>0</v>
      </c>
    </row>
    <row r="29" spans="1:11" x14ac:dyDescent="0.3">
      <c r="A29" s="130"/>
      <c r="B29" s="131"/>
      <c r="C29" s="131"/>
      <c r="D29" s="131"/>
      <c r="E29" s="168"/>
      <c r="F29" s="169"/>
      <c r="G29" s="75"/>
      <c r="H29" s="38" t="s">
        <v>8</v>
      </c>
      <c r="I29" s="39"/>
      <c r="J29" s="63" t="s">
        <v>8</v>
      </c>
      <c r="K29" s="37">
        <f t="shared" si="0"/>
        <v>0</v>
      </c>
    </row>
    <row r="30" spans="1:11" x14ac:dyDescent="0.3">
      <c r="A30" s="130"/>
      <c r="B30" s="131"/>
      <c r="C30" s="131"/>
      <c r="D30" s="131"/>
      <c r="E30" s="172"/>
      <c r="F30" s="173"/>
      <c r="G30" s="75"/>
      <c r="H30" s="38" t="s">
        <v>8</v>
      </c>
      <c r="I30" s="39"/>
      <c r="J30" s="63" t="s">
        <v>8</v>
      </c>
      <c r="K30" s="37">
        <f t="shared" si="0"/>
        <v>0</v>
      </c>
    </row>
    <row r="31" spans="1:11" x14ac:dyDescent="0.3">
      <c r="A31" s="130"/>
      <c r="B31" s="131"/>
      <c r="C31" s="131"/>
      <c r="D31" s="131"/>
      <c r="E31" s="172"/>
      <c r="F31" s="173"/>
      <c r="G31" s="75"/>
      <c r="H31" s="38" t="s">
        <v>8</v>
      </c>
      <c r="I31" s="39"/>
      <c r="J31" s="63" t="s">
        <v>8</v>
      </c>
      <c r="K31" s="37">
        <f t="shared" si="0"/>
        <v>0</v>
      </c>
    </row>
    <row r="32" spans="1:11" x14ac:dyDescent="0.3">
      <c r="A32" s="130"/>
      <c r="B32" s="131"/>
      <c r="C32" s="131"/>
      <c r="D32" s="131"/>
      <c r="E32" s="172"/>
      <c r="F32" s="173"/>
      <c r="G32" s="75"/>
      <c r="H32" s="38" t="s">
        <v>8</v>
      </c>
      <c r="I32" s="39"/>
      <c r="J32" s="63" t="s">
        <v>8</v>
      </c>
      <c r="K32" s="37">
        <f t="shared" si="0"/>
        <v>0</v>
      </c>
    </row>
    <row r="33" spans="1:11" x14ac:dyDescent="0.3">
      <c r="A33" s="130"/>
      <c r="B33" s="131"/>
      <c r="C33" s="131"/>
      <c r="D33" s="131"/>
      <c r="E33" s="172"/>
      <c r="F33" s="173"/>
      <c r="G33" s="75"/>
      <c r="H33" s="38" t="s">
        <v>8</v>
      </c>
      <c r="I33" s="39"/>
      <c r="J33" s="63" t="s">
        <v>8</v>
      </c>
      <c r="K33" s="37">
        <f t="shared" si="0"/>
        <v>0</v>
      </c>
    </row>
    <row r="34" spans="1:11" x14ac:dyDescent="0.3">
      <c r="A34" s="130"/>
      <c r="B34" s="131"/>
      <c r="C34" s="131"/>
      <c r="D34" s="131"/>
      <c r="E34" s="172"/>
      <c r="F34" s="173"/>
      <c r="G34" s="75"/>
      <c r="H34" s="38" t="s">
        <v>8</v>
      </c>
      <c r="I34" s="39"/>
      <c r="J34" s="63" t="s">
        <v>8</v>
      </c>
      <c r="K34" s="37">
        <f t="shared" si="0"/>
        <v>0</v>
      </c>
    </row>
    <row r="35" spans="1:11" x14ac:dyDescent="0.3">
      <c r="A35" s="130"/>
      <c r="B35" s="131"/>
      <c r="C35" s="131"/>
      <c r="D35" s="131"/>
      <c r="E35" s="172"/>
      <c r="F35" s="173"/>
      <c r="G35" s="75"/>
      <c r="H35" s="38" t="s">
        <v>8</v>
      </c>
      <c r="I35" s="39"/>
      <c r="J35" s="63" t="s">
        <v>8</v>
      </c>
      <c r="K35" s="37">
        <f t="shared" si="0"/>
        <v>0</v>
      </c>
    </row>
    <row r="36" spans="1:11" x14ac:dyDescent="0.3">
      <c r="A36" s="130"/>
      <c r="B36" s="131"/>
      <c r="C36" s="131"/>
      <c r="D36" s="131"/>
      <c r="E36" s="172"/>
      <c r="F36" s="173"/>
      <c r="G36" s="75"/>
      <c r="H36" s="38" t="s">
        <v>8</v>
      </c>
      <c r="I36" s="39"/>
      <c r="J36" s="63" t="s">
        <v>8</v>
      </c>
      <c r="K36" s="37">
        <f t="shared" si="0"/>
        <v>0</v>
      </c>
    </row>
    <row r="37" spans="1:11" x14ac:dyDescent="0.3">
      <c r="A37" s="174"/>
      <c r="B37" s="175"/>
      <c r="C37" s="175"/>
      <c r="D37" s="175"/>
      <c r="E37" s="176"/>
      <c r="F37" s="177"/>
      <c r="G37" s="74"/>
      <c r="H37" s="41"/>
      <c r="I37" s="42"/>
      <c r="J37" s="64"/>
      <c r="K37" s="43"/>
    </row>
    <row r="38" spans="1:11" x14ac:dyDescent="0.3">
      <c r="A38" s="44"/>
      <c r="B38" s="44"/>
      <c r="C38" s="45"/>
      <c r="D38" s="46" t="s">
        <v>37</v>
      </c>
      <c r="E38" s="127" t="s">
        <v>38</v>
      </c>
      <c r="F38" s="128"/>
      <c r="G38" s="128"/>
      <c r="H38" s="128"/>
      <c r="I38" s="129"/>
      <c r="J38" s="47" t="s">
        <v>8</v>
      </c>
      <c r="K38" s="48">
        <f>SUM(K7:K36)</f>
        <v>0</v>
      </c>
    </row>
    <row r="39" spans="1:11" x14ac:dyDescent="0.3">
      <c r="A39" s="49"/>
      <c r="B39" s="49"/>
      <c r="C39" s="50"/>
      <c r="D39" s="46" t="s">
        <v>39</v>
      </c>
      <c r="E39" s="51" t="s">
        <v>40</v>
      </c>
      <c r="F39" s="51"/>
      <c r="G39" s="51"/>
      <c r="H39" s="51"/>
      <c r="I39" s="52"/>
      <c r="J39" s="47" t="s">
        <v>8</v>
      </c>
      <c r="K39" s="53">
        <f>K38*0.2</f>
        <v>0</v>
      </c>
    </row>
    <row r="40" spans="1:11" x14ac:dyDescent="0.3">
      <c r="A40" s="54"/>
      <c r="B40" s="54"/>
      <c r="C40" s="55"/>
      <c r="D40" s="46" t="s">
        <v>41</v>
      </c>
      <c r="E40" s="56" t="s">
        <v>117</v>
      </c>
      <c r="F40" s="57"/>
      <c r="G40" s="58"/>
      <c r="H40" s="58"/>
      <c r="I40" s="59"/>
      <c r="J40" s="47" t="s">
        <v>8</v>
      </c>
      <c r="K40" s="48">
        <f>K38+K39</f>
        <v>0</v>
      </c>
    </row>
  </sheetData>
  <mergeCells count="73">
    <mergeCell ref="A36:D36"/>
    <mergeCell ref="E36:F36"/>
    <mergeCell ref="A37:D37"/>
    <mergeCell ref="E37:F37"/>
    <mergeCell ref="E38:I38"/>
    <mergeCell ref="A33:D33"/>
    <mergeCell ref="E33:F33"/>
    <mergeCell ref="A34:D34"/>
    <mergeCell ref="E34:F34"/>
    <mergeCell ref="A35:D35"/>
    <mergeCell ref="E35:F35"/>
    <mergeCell ref="A30:D30"/>
    <mergeCell ref="E30:F30"/>
    <mergeCell ref="A31:D31"/>
    <mergeCell ref="E31:F31"/>
    <mergeCell ref="A32:D32"/>
    <mergeCell ref="E32:F32"/>
    <mergeCell ref="A27:D27"/>
    <mergeCell ref="E27:F27"/>
    <mergeCell ref="A28:D28"/>
    <mergeCell ref="E28:F28"/>
    <mergeCell ref="A29:D29"/>
    <mergeCell ref="E29:F29"/>
    <mergeCell ref="A24:D24"/>
    <mergeCell ref="E24:F24"/>
    <mergeCell ref="A25:D25"/>
    <mergeCell ref="E25:F25"/>
    <mergeCell ref="A26:D26"/>
    <mergeCell ref="E26:F26"/>
    <mergeCell ref="A21:D21"/>
    <mergeCell ref="E21:F21"/>
    <mergeCell ref="A22:D22"/>
    <mergeCell ref="E22:F22"/>
    <mergeCell ref="A23:D23"/>
    <mergeCell ref="E23:F23"/>
    <mergeCell ref="A18:D18"/>
    <mergeCell ref="E18:F18"/>
    <mergeCell ref="A19:D19"/>
    <mergeCell ref="E19:F19"/>
    <mergeCell ref="A20:D20"/>
    <mergeCell ref="E20:F20"/>
    <mergeCell ref="A15:D15"/>
    <mergeCell ref="E15:F15"/>
    <mergeCell ref="A16:D16"/>
    <mergeCell ref="E16:F16"/>
    <mergeCell ref="A17:D17"/>
    <mergeCell ref="E17:F17"/>
    <mergeCell ref="A12:D12"/>
    <mergeCell ref="E12:F12"/>
    <mergeCell ref="A13:D13"/>
    <mergeCell ref="E13:F13"/>
    <mergeCell ref="A14:D14"/>
    <mergeCell ref="E14:F14"/>
    <mergeCell ref="A9:D9"/>
    <mergeCell ref="E9:F9"/>
    <mergeCell ref="A10:D10"/>
    <mergeCell ref="E10:F10"/>
    <mergeCell ref="A11:D11"/>
    <mergeCell ref="E11:F11"/>
    <mergeCell ref="H6:I6"/>
    <mergeCell ref="J6:K6"/>
    <mergeCell ref="A7:D7"/>
    <mergeCell ref="E7:F7"/>
    <mergeCell ref="A8:D8"/>
    <mergeCell ref="E8:F8"/>
    <mergeCell ref="A1:K1"/>
    <mergeCell ref="A2:K2"/>
    <mergeCell ref="A3:K3"/>
    <mergeCell ref="J4:K4"/>
    <mergeCell ref="A5:D5"/>
    <mergeCell ref="E5:F5"/>
    <mergeCell ref="H5:I5"/>
    <mergeCell ref="J5:K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
  <sheetViews>
    <sheetView topLeftCell="A4" workbookViewId="0">
      <selection sqref="A1:K1"/>
    </sheetView>
  </sheetViews>
  <sheetFormatPr defaultRowHeight="14.4" x14ac:dyDescent="0.3"/>
  <sheetData>
    <row r="1" spans="1:11" x14ac:dyDescent="0.3">
      <c r="A1" s="147" t="s">
        <v>127</v>
      </c>
      <c r="B1" s="147"/>
      <c r="C1" s="147"/>
      <c r="D1" s="147"/>
      <c r="E1" s="147"/>
      <c r="F1" s="147"/>
      <c r="G1" s="147"/>
      <c r="H1" s="147"/>
      <c r="I1" s="147"/>
      <c r="J1" s="147"/>
      <c r="K1" s="147"/>
    </row>
    <row r="2" spans="1:11" x14ac:dyDescent="0.3">
      <c r="A2" s="147" t="s">
        <v>0</v>
      </c>
      <c r="B2" s="147"/>
      <c r="C2" s="147"/>
      <c r="D2" s="147"/>
      <c r="E2" s="147"/>
      <c r="F2" s="147"/>
      <c r="G2" s="147"/>
      <c r="H2" s="147"/>
      <c r="I2" s="147"/>
      <c r="J2" s="147"/>
      <c r="K2" s="147"/>
    </row>
    <row r="3" spans="1:11" x14ac:dyDescent="0.3">
      <c r="A3" s="101" t="s">
        <v>118</v>
      </c>
      <c r="B3" s="101"/>
      <c r="C3" s="101"/>
      <c r="D3" s="101"/>
      <c r="E3" s="101"/>
      <c r="F3" s="101"/>
      <c r="G3" s="101"/>
      <c r="H3" s="101"/>
      <c r="I3" s="101"/>
      <c r="J3" s="101"/>
      <c r="K3" s="101"/>
    </row>
    <row r="4" spans="1:11" x14ac:dyDescent="0.3">
      <c r="A4" s="69"/>
      <c r="B4" s="69"/>
      <c r="C4" s="69"/>
      <c r="D4" s="69"/>
      <c r="E4" s="69"/>
      <c r="F4" s="69"/>
      <c r="G4" s="69"/>
      <c r="H4" s="69"/>
      <c r="I4" s="5" t="str">
        <f>[1]EROSION!I4</f>
        <v xml:space="preserve"> </v>
      </c>
      <c r="J4" s="147" t="s">
        <v>23</v>
      </c>
      <c r="K4" s="147"/>
    </row>
    <row r="5" spans="1:11" x14ac:dyDescent="0.3">
      <c r="A5" s="149" t="s">
        <v>24</v>
      </c>
      <c r="B5" s="150"/>
      <c r="C5" s="150"/>
      <c r="D5" s="151"/>
      <c r="E5" s="152" t="s">
        <v>25</v>
      </c>
      <c r="F5" s="153"/>
      <c r="G5" s="15" t="s">
        <v>26</v>
      </c>
      <c r="H5" s="152" t="s">
        <v>26</v>
      </c>
      <c r="I5" s="151"/>
      <c r="J5" s="150" t="s">
        <v>27</v>
      </c>
      <c r="K5" s="154"/>
    </row>
    <row r="6" spans="1:11" x14ac:dyDescent="0.3">
      <c r="A6" s="16"/>
      <c r="B6" s="71"/>
      <c r="C6" s="71"/>
      <c r="D6" s="17"/>
      <c r="E6" s="18"/>
      <c r="F6" s="17"/>
      <c r="G6" s="19"/>
      <c r="H6" s="139" t="s">
        <v>28</v>
      </c>
      <c r="I6" s="140"/>
      <c r="J6" s="141"/>
      <c r="K6" s="142"/>
    </row>
    <row r="7" spans="1:11" x14ac:dyDescent="0.3">
      <c r="A7" s="164" t="s">
        <v>119</v>
      </c>
      <c r="B7" s="165"/>
      <c r="C7" s="165"/>
      <c r="D7" s="178"/>
      <c r="E7" s="179"/>
      <c r="F7" s="180"/>
      <c r="G7" s="30" t="s">
        <v>56</v>
      </c>
      <c r="H7" s="24" t="s">
        <v>8</v>
      </c>
      <c r="I7" s="25">
        <v>5</v>
      </c>
      <c r="J7" s="61" t="s">
        <v>8</v>
      </c>
      <c r="K7" s="26">
        <f t="shared" ref="K7:K36" si="0">SUM(I7*E7)</f>
        <v>0</v>
      </c>
    </row>
    <row r="8" spans="1:11" x14ac:dyDescent="0.3">
      <c r="A8" s="130" t="s">
        <v>120</v>
      </c>
      <c r="B8" s="131"/>
      <c r="C8" s="131"/>
      <c r="D8" s="132"/>
      <c r="E8" s="181"/>
      <c r="F8" s="182"/>
      <c r="G8" s="30" t="s">
        <v>56</v>
      </c>
      <c r="H8" s="35" t="s">
        <v>8</v>
      </c>
      <c r="I8" s="36">
        <v>25</v>
      </c>
      <c r="J8" s="63" t="s">
        <v>8</v>
      </c>
      <c r="K8" s="37">
        <f t="shared" si="0"/>
        <v>0</v>
      </c>
    </row>
    <row r="9" spans="1:11" x14ac:dyDescent="0.3">
      <c r="A9" s="130" t="s">
        <v>121</v>
      </c>
      <c r="B9" s="131"/>
      <c r="C9" s="131"/>
      <c r="D9" s="132"/>
      <c r="E9" s="181"/>
      <c r="F9" s="182"/>
      <c r="G9" s="30" t="s">
        <v>56</v>
      </c>
      <c r="H9" s="35" t="s">
        <v>8</v>
      </c>
      <c r="I9" s="36">
        <v>30</v>
      </c>
      <c r="J9" s="63" t="s">
        <v>8</v>
      </c>
      <c r="K9" s="37">
        <f t="shared" si="0"/>
        <v>0</v>
      </c>
    </row>
    <row r="10" spans="1:11" x14ac:dyDescent="0.3">
      <c r="A10" s="130" t="s">
        <v>122</v>
      </c>
      <c r="B10" s="131"/>
      <c r="C10" s="131"/>
      <c r="D10" s="132"/>
      <c r="E10" s="181"/>
      <c r="F10" s="182"/>
      <c r="G10" s="30" t="s">
        <v>69</v>
      </c>
      <c r="H10" s="35" t="s">
        <v>8</v>
      </c>
      <c r="I10" s="36">
        <v>50</v>
      </c>
      <c r="J10" s="63" t="s">
        <v>8</v>
      </c>
      <c r="K10" s="37">
        <f t="shared" si="0"/>
        <v>0</v>
      </c>
    </row>
    <row r="11" spans="1:11" x14ac:dyDescent="0.3">
      <c r="A11" s="130" t="s">
        <v>123</v>
      </c>
      <c r="B11" s="131"/>
      <c r="C11" s="131"/>
      <c r="D11" s="132"/>
      <c r="E11" s="181"/>
      <c r="F11" s="182"/>
      <c r="G11" s="30" t="s">
        <v>69</v>
      </c>
      <c r="H11" s="35" t="s">
        <v>8</v>
      </c>
      <c r="I11" s="36">
        <v>25000</v>
      </c>
      <c r="J11" s="63" t="s">
        <v>8</v>
      </c>
      <c r="K11" s="37">
        <f t="shared" si="0"/>
        <v>0</v>
      </c>
    </row>
    <row r="12" spans="1:11" x14ac:dyDescent="0.3">
      <c r="A12" s="130" t="s">
        <v>124</v>
      </c>
      <c r="B12" s="131"/>
      <c r="C12" s="131"/>
      <c r="D12" s="132"/>
      <c r="E12" s="181"/>
      <c r="F12" s="182"/>
      <c r="G12" s="30" t="s">
        <v>86</v>
      </c>
      <c r="H12" s="35" t="s">
        <v>8</v>
      </c>
      <c r="I12" s="36">
        <v>1000</v>
      </c>
      <c r="J12" s="63" t="s">
        <v>8</v>
      </c>
      <c r="K12" s="37">
        <f t="shared" si="0"/>
        <v>0</v>
      </c>
    </row>
    <row r="13" spans="1:11" x14ac:dyDescent="0.3">
      <c r="A13" s="130" t="s">
        <v>125</v>
      </c>
      <c r="B13" s="131"/>
      <c r="C13" s="131"/>
      <c r="D13" s="132"/>
      <c r="E13" s="181"/>
      <c r="F13" s="182"/>
      <c r="G13" s="30" t="s">
        <v>86</v>
      </c>
      <c r="H13" s="35" t="s">
        <v>8</v>
      </c>
      <c r="I13" s="36">
        <v>1500</v>
      </c>
      <c r="J13" s="63" t="s">
        <v>8</v>
      </c>
      <c r="K13" s="37">
        <f t="shared" si="0"/>
        <v>0</v>
      </c>
    </row>
    <row r="14" spans="1:11" x14ac:dyDescent="0.3">
      <c r="A14" s="130" t="s">
        <v>126</v>
      </c>
      <c r="B14" s="131"/>
      <c r="C14" s="131"/>
      <c r="D14" s="132"/>
      <c r="E14" s="181"/>
      <c r="F14" s="182"/>
      <c r="G14" s="30" t="s">
        <v>56</v>
      </c>
      <c r="H14" s="35" t="s">
        <v>8</v>
      </c>
      <c r="I14" s="36">
        <v>15</v>
      </c>
      <c r="J14" s="63" t="s">
        <v>8</v>
      </c>
      <c r="K14" s="37">
        <f t="shared" si="0"/>
        <v>0</v>
      </c>
    </row>
    <row r="15" spans="1:11" x14ac:dyDescent="0.3">
      <c r="A15" s="130"/>
      <c r="B15" s="131"/>
      <c r="C15" s="131"/>
      <c r="D15" s="132"/>
      <c r="E15" s="181"/>
      <c r="F15" s="182"/>
      <c r="G15" s="73"/>
      <c r="H15" s="38" t="s">
        <v>8</v>
      </c>
      <c r="I15" s="39"/>
      <c r="J15" s="63" t="s">
        <v>8</v>
      </c>
      <c r="K15" s="37">
        <f t="shared" si="0"/>
        <v>0</v>
      </c>
    </row>
    <row r="16" spans="1:11" x14ac:dyDescent="0.3">
      <c r="A16" s="130" t="s">
        <v>23</v>
      </c>
      <c r="B16" s="131"/>
      <c r="C16" s="131"/>
      <c r="D16" s="132"/>
      <c r="E16" s="181"/>
      <c r="F16" s="182"/>
      <c r="G16" s="73"/>
      <c r="H16" s="38" t="s">
        <v>8</v>
      </c>
      <c r="I16" s="39"/>
      <c r="J16" s="63" t="s">
        <v>8</v>
      </c>
      <c r="K16" s="37">
        <f t="shared" si="0"/>
        <v>0</v>
      </c>
    </row>
    <row r="17" spans="1:11" x14ac:dyDescent="0.3">
      <c r="A17" s="130" t="s">
        <v>23</v>
      </c>
      <c r="B17" s="131"/>
      <c r="C17" s="131"/>
      <c r="D17" s="132"/>
      <c r="E17" s="181"/>
      <c r="F17" s="182"/>
      <c r="G17" s="73"/>
      <c r="H17" s="38" t="s">
        <v>8</v>
      </c>
      <c r="I17" s="39"/>
      <c r="J17" s="63" t="s">
        <v>8</v>
      </c>
      <c r="K17" s="37">
        <f t="shared" si="0"/>
        <v>0</v>
      </c>
    </row>
    <row r="18" spans="1:11" x14ac:dyDescent="0.3">
      <c r="A18" s="130" t="s">
        <v>23</v>
      </c>
      <c r="B18" s="131"/>
      <c r="C18" s="131"/>
      <c r="D18" s="132"/>
      <c r="E18" s="181"/>
      <c r="F18" s="182"/>
      <c r="G18" s="73"/>
      <c r="H18" s="38" t="s">
        <v>8</v>
      </c>
      <c r="I18" s="39"/>
      <c r="J18" s="63" t="s">
        <v>8</v>
      </c>
      <c r="K18" s="37">
        <f t="shared" si="0"/>
        <v>0</v>
      </c>
    </row>
    <row r="19" spans="1:11" x14ac:dyDescent="0.3">
      <c r="A19" s="130"/>
      <c r="B19" s="131"/>
      <c r="C19" s="131"/>
      <c r="D19" s="132"/>
      <c r="E19" s="181"/>
      <c r="F19" s="182"/>
      <c r="G19" s="73"/>
      <c r="H19" s="38" t="s">
        <v>8</v>
      </c>
      <c r="I19" s="39"/>
      <c r="J19" s="63" t="s">
        <v>8</v>
      </c>
      <c r="K19" s="37">
        <f t="shared" si="0"/>
        <v>0</v>
      </c>
    </row>
    <row r="20" spans="1:11" x14ac:dyDescent="0.3">
      <c r="A20" s="130"/>
      <c r="B20" s="131"/>
      <c r="C20" s="131"/>
      <c r="D20" s="132"/>
      <c r="E20" s="181"/>
      <c r="F20" s="182"/>
      <c r="G20" s="73"/>
      <c r="H20" s="38" t="s">
        <v>8</v>
      </c>
      <c r="I20" s="39"/>
      <c r="J20" s="63" t="s">
        <v>8</v>
      </c>
      <c r="K20" s="37">
        <f t="shared" si="0"/>
        <v>0</v>
      </c>
    </row>
    <row r="21" spans="1:11" x14ac:dyDescent="0.3">
      <c r="A21" s="130"/>
      <c r="B21" s="131"/>
      <c r="C21" s="131"/>
      <c r="D21" s="132"/>
      <c r="E21" s="183"/>
      <c r="F21" s="183"/>
      <c r="G21" s="73"/>
      <c r="H21" s="38" t="s">
        <v>8</v>
      </c>
      <c r="I21" s="39"/>
      <c r="J21" s="63" t="s">
        <v>8</v>
      </c>
      <c r="K21" s="37">
        <f t="shared" si="0"/>
        <v>0</v>
      </c>
    </row>
    <row r="22" spans="1:11" x14ac:dyDescent="0.3">
      <c r="A22" s="130"/>
      <c r="B22" s="131"/>
      <c r="C22" s="131"/>
      <c r="D22" s="132"/>
      <c r="E22" s="181"/>
      <c r="F22" s="182"/>
      <c r="G22" s="73"/>
      <c r="H22" s="38" t="s">
        <v>8</v>
      </c>
      <c r="I22" s="39"/>
      <c r="J22" s="63" t="s">
        <v>8</v>
      </c>
      <c r="K22" s="37">
        <f t="shared" si="0"/>
        <v>0</v>
      </c>
    </row>
    <row r="23" spans="1:11" x14ac:dyDescent="0.3">
      <c r="A23" s="130"/>
      <c r="B23" s="131"/>
      <c r="C23" s="131"/>
      <c r="D23" s="132"/>
      <c r="E23" s="181"/>
      <c r="F23" s="182"/>
      <c r="G23" s="73"/>
      <c r="H23" s="38" t="s">
        <v>8</v>
      </c>
      <c r="I23" s="39"/>
      <c r="J23" s="63" t="s">
        <v>8</v>
      </c>
      <c r="K23" s="37">
        <f t="shared" si="0"/>
        <v>0</v>
      </c>
    </row>
    <row r="24" spans="1:11" x14ac:dyDescent="0.3">
      <c r="A24" s="130"/>
      <c r="B24" s="131"/>
      <c r="C24" s="131"/>
      <c r="D24" s="132"/>
      <c r="E24" s="181"/>
      <c r="F24" s="182"/>
      <c r="G24" s="73"/>
      <c r="H24" s="38" t="s">
        <v>8</v>
      </c>
      <c r="I24" s="39"/>
      <c r="J24" s="63" t="s">
        <v>8</v>
      </c>
      <c r="K24" s="37">
        <f t="shared" si="0"/>
        <v>0</v>
      </c>
    </row>
    <row r="25" spans="1:11" x14ac:dyDescent="0.3">
      <c r="A25" s="130"/>
      <c r="B25" s="131"/>
      <c r="C25" s="131"/>
      <c r="D25" s="132"/>
      <c r="E25" s="181"/>
      <c r="F25" s="182"/>
      <c r="G25" s="73"/>
      <c r="H25" s="38" t="s">
        <v>8</v>
      </c>
      <c r="I25" s="39"/>
      <c r="J25" s="63" t="s">
        <v>8</v>
      </c>
      <c r="K25" s="37">
        <f t="shared" si="0"/>
        <v>0</v>
      </c>
    </row>
    <row r="26" spans="1:11" x14ac:dyDescent="0.3">
      <c r="A26" s="130"/>
      <c r="B26" s="131"/>
      <c r="C26" s="131"/>
      <c r="D26" s="132"/>
      <c r="E26" s="181"/>
      <c r="F26" s="182"/>
      <c r="G26" s="73"/>
      <c r="H26" s="38" t="s">
        <v>8</v>
      </c>
      <c r="I26" s="39"/>
      <c r="J26" s="63" t="s">
        <v>8</v>
      </c>
      <c r="K26" s="37">
        <f t="shared" si="0"/>
        <v>0</v>
      </c>
    </row>
    <row r="27" spans="1:11" x14ac:dyDescent="0.3">
      <c r="A27" s="130"/>
      <c r="B27" s="131"/>
      <c r="C27" s="131"/>
      <c r="D27" s="132"/>
      <c r="E27" s="181"/>
      <c r="F27" s="182"/>
      <c r="G27" s="73"/>
      <c r="H27" s="38" t="s">
        <v>8</v>
      </c>
      <c r="I27" s="39"/>
      <c r="J27" s="63" t="s">
        <v>8</v>
      </c>
      <c r="K27" s="37">
        <f t="shared" si="0"/>
        <v>0</v>
      </c>
    </row>
    <row r="28" spans="1:11" x14ac:dyDescent="0.3">
      <c r="A28" s="130"/>
      <c r="B28" s="131"/>
      <c r="C28" s="131"/>
      <c r="D28" s="132"/>
      <c r="E28" s="181"/>
      <c r="F28" s="182"/>
      <c r="G28" s="73"/>
      <c r="H28" s="38" t="s">
        <v>8</v>
      </c>
      <c r="I28" s="39"/>
      <c r="J28" s="63" t="s">
        <v>8</v>
      </c>
      <c r="K28" s="37">
        <f t="shared" si="0"/>
        <v>0</v>
      </c>
    </row>
    <row r="29" spans="1:11" x14ac:dyDescent="0.3">
      <c r="A29" s="130"/>
      <c r="B29" s="131"/>
      <c r="C29" s="131"/>
      <c r="D29" s="132"/>
      <c r="E29" s="181"/>
      <c r="F29" s="182"/>
      <c r="G29" s="73"/>
      <c r="H29" s="38" t="s">
        <v>8</v>
      </c>
      <c r="I29" s="39"/>
      <c r="J29" s="63" t="s">
        <v>8</v>
      </c>
      <c r="K29" s="37">
        <f t="shared" si="0"/>
        <v>0</v>
      </c>
    </row>
    <row r="30" spans="1:11" x14ac:dyDescent="0.3">
      <c r="A30" s="130"/>
      <c r="B30" s="131"/>
      <c r="C30" s="131"/>
      <c r="D30" s="132"/>
      <c r="E30" s="181"/>
      <c r="F30" s="182"/>
      <c r="G30" s="73"/>
      <c r="H30" s="38" t="s">
        <v>8</v>
      </c>
      <c r="I30" s="39"/>
      <c r="J30" s="63" t="s">
        <v>8</v>
      </c>
      <c r="K30" s="37">
        <f t="shared" si="0"/>
        <v>0</v>
      </c>
    </row>
    <row r="31" spans="1:11" x14ac:dyDescent="0.3">
      <c r="A31" s="130"/>
      <c r="B31" s="131"/>
      <c r="C31" s="131"/>
      <c r="D31" s="132"/>
      <c r="E31" s="181"/>
      <c r="F31" s="182"/>
      <c r="G31" s="73"/>
      <c r="H31" s="38" t="s">
        <v>8</v>
      </c>
      <c r="I31" s="39"/>
      <c r="J31" s="63" t="s">
        <v>8</v>
      </c>
      <c r="K31" s="37">
        <f t="shared" si="0"/>
        <v>0</v>
      </c>
    </row>
    <row r="32" spans="1:11" x14ac:dyDescent="0.3">
      <c r="A32" s="130"/>
      <c r="B32" s="131"/>
      <c r="C32" s="131"/>
      <c r="D32" s="132"/>
      <c r="E32" s="181"/>
      <c r="F32" s="182"/>
      <c r="G32" s="73"/>
      <c r="H32" s="38" t="s">
        <v>8</v>
      </c>
      <c r="I32" s="39"/>
      <c r="J32" s="63" t="s">
        <v>8</v>
      </c>
      <c r="K32" s="37">
        <f t="shared" si="0"/>
        <v>0</v>
      </c>
    </row>
    <row r="33" spans="1:11" x14ac:dyDescent="0.3">
      <c r="A33" s="130"/>
      <c r="B33" s="131"/>
      <c r="C33" s="131"/>
      <c r="D33" s="132"/>
      <c r="E33" s="181"/>
      <c r="F33" s="182"/>
      <c r="G33" s="73"/>
      <c r="H33" s="38" t="s">
        <v>8</v>
      </c>
      <c r="I33" s="39"/>
      <c r="J33" s="63" t="s">
        <v>8</v>
      </c>
      <c r="K33" s="37">
        <f t="shared" si="0"/>
        <v>0</v>
      </c>
    </row>
    <row r="34" spans="1:11" x14ac:dyDescent="0.3">
      <c r="A34" s="130"/>
      <c r="B34" s="131"/>
      <c r="C34" s="131"/>
      <c r="D34" s="132"/>
      <c r="E34" s="181"/>
      <c r="F34" s="182"/>
      <c r="G34" s="73"/>
      <c r="H34" s="38" t="s">
        <v>8</v>
      </c>
      <c r="I34" s="39"/>
      <c r="J34" s="63" t="s">
        <v>8</v>
      </c>
      <c r="K34" s="37">
        <f t="shared" si="0"/>
        <v>0</v>
      </c>
    </row>
    <row r="35" spans="1:11" x14ac:dyDescent="0.3">
      <c r="A35" s="130"/>
      <c r="B35" s="131"/>
      <c r="C35" s="131"/>
      <c r="D35" s="132"/>
      <c r="E35" s="181"/>
      <c r="F35" s="182"/>
      <c r="G35" s="73"/>
      <c r="H35" s="38" t="s">
        <v>8</v>
      </c>
      <c r="I35" s="39"/>
      <c r="J35" s="63" t="s">
        <v>8</v>
      </c>
      <c r="K35" s="37">
        <f t="shared" si="0"/>
        <v>0</v>
      </c>
    </row>
    <row r="36" spans="1:11" x14ac:dyDescent="0.3">
      <c r="A36" s="184"/>
      <c r="B36" s="185"/>
      <c r="C36" s="185"/>
      <c r="D36" s="186"/>
      <c r="E36" s="187"/>
      <c r="F36" s="174"/>
      <c r="G36" s="40"/>
      <c r="H36" s="41" t="s">
        <v>8</v>
      </c>
      <c r="I36" s="42"/>
      <c r="J36" s="64" t="s">
        <v>8</v>
      </c>
      <c r="K36" s="43">
        <f t="shared" si="0"/>
        <v>0</v>
      </c>
    </row>
    <row r="37" spans="1:11" x14ac:dyDescent="0.3">
      <c r="A37" s="44"/>
      <c r="B37" s="44"/>
      <c r="C37" s="45"/>
      <c r="D37" s="46" t="s">
        <v>37</v>
      </c>
      <c r="E37" s="127" t="s">
        <v>38</v>
      </c>
      <c r="F37" s="128"/>
      <c r="G37" s="128"/>
      <c r="H37" s="128"/>
      <c r="I37" s="129"/>
      <c r="J37" s="47" t="s">
        <v>8</v>
      </c>
      <c r="K37" s="48">
        <f>SUM(K7:K36)</f>
        <v>0</v>
      </c>
    </row>
    <row r="38" spans="1:11" x14ac:dyDescent="0.3">
      <c r="A38" s="49"/>
      <c r="B38" s="49"/>
      <c r="C38" s="50"/>
      <c r="D38" s="46" t="s">
        <v>39</v>
      </c>
      <c r="E38" s="51" t="s">
        <v>40</v>
      </c>
      <c r="F38" s="51"/>
      <c r="G38" s="51"/>
      <c r="H38" s="51"/>
      <c r="I38" s="52"/>
      <c r="J38" s="47" t="s">
        <v>8</v>
      </c>
      <c r="K38" s="53">
        <f>K37*0.2</f>
        <v>0</v>
      </c>
    </row>
    <row r="39" spans="1:11" x14ac:dyDescent="0.3">
      <c r="A39" s="54"/>
      <c r="B39" s="54"/>
      <c r="C39" s="55"/>
      <c r="D39" s="46" t="s">
        <v>41</v>
      </c>
      <c r="E39" s="56" t="s">
        <v>117</v>
      </c>
      <c r="F39" s="57"/>
      <c r="G39" s="58"/>
      <c r="H39" s="58"/>
      <c r="I39" s="59"/>
      <c r="J39" s="47" t="s">
        <v>8</v>
      </c>
      <c r="K39" s="48">
        <f>K38+K37</f>
        <v>0</v>
      </c>
    </row>
  </sheetData>
  <mergeCells count="71">
    <mergeCell ref="A36:D36"/>
    <mergeCell ref="E36:F36"/>
    <mergeCell ref="E37:I37"/>
    <mergeCell ref="A33:D33"/>
    <mergeCell ref="E33:F33"/>
    <mergeCell ref="A34:D34"/>
    <mergeCell ref="E34:F34"/>
    <mergeCell ref="A35:D35"/>
    <mergeCell ref="E35:F35"/>
    <mergeCell ref="A30:D30"/>
    <mergeCell ref="E30:F30"/>
    <mergeCell ref="A31:D31"/>
    <mergeCell ref="E31:F31"/>
    <mergeCell ref="A32:D32"/>
    <mergeCell ref="E32:F32"/>
    <mergeCell ref="A27:D27"/>
    <mergeCell ref="E27:F27"/>
    <mergeCell ref="A28:D28"/>
    <mergeCell ref="E28:F28"/>
    <mergeCell ref="A29:D29"/>
    <mergeCell ref="E29:F29"/>
    <mergeCell ref="A24:D24"/>
    <mergeCell ref="E24:F24"/>
    <mergeCell ref="A25:D25"/>
    <mergeCell ref="E25:F25"/>
    <mergeCell ref="A26:D26"/>
    <mergeCell ref="E26:F26"/>
    <mergeCell ref="A21:D21"/>
    <mergeCell ref="E21:F21"/>
    <mergeCell ref="A22:D22"/>
    <mergeCell ref="E22:F22"/>
    <mergeCell ref="A23:D23"/>
    <mergeCell ref="E23:F23"/>
    <mergeCell ref="A18:D18"/>
    <mergeCell ref="E18:F18"/>
    <mergeCell ref="A19:D19"/>
    <mergeCell ref="E19:F19"/>
    <mergeCell ref="A20:D20"/>
    <mergeCell ref="E20:F20"/>
    <mergeCell ref="A15:D15"/>
    <mergeCell ref="E15:F15"/>
    <mergeCell ref="A16:D16"/>
    <mergeCell ref="E16:F16"/>
    <mergeCell ref="A17:D17"/>
    <mergeCell ref="E17:F17"/>
    <mergeCell ref="A12:D12"/>
    <mergeCell ref="E12:F12"/>
    <mergeCell ref="A13:D13"/>
    <mergeCell ref="E13:F13"/>
    <mergeCell ref="A14:D14"/>
    <mergeCell ref="E14:F14"/>
    <mergeCell ref="A9:D9"/>
    <mergeCell ref="E9:F9"/>
    <mergeCell ref="A10:D10"/>
    <mergeCell ref="E10:F10"/>
    <mergeCell ref="A11:D11"/>
    <mergeCell ref="E11:F11"/>
    <mergeCell ref="H6:I6"/>
    <mergeCell ref="J6:K6"/>
    <mergeCell ref="A7:D7"/>
    <mergeCell ref="E7:F7"/>
    <mergeCell ref="A8:D8"/>
    <mergeCell ref="E8:F8"/>
    <mergeCell ref="A1:K1"/>
    <mergeCell ref="A2:K2"/>
    <mergeCell ref="A3:K3"/>
    <mergeCell ref="J4:K4"/>
    <mergeCell ref="A5:D5"/>
    <mergeCell ref="E5:F5"/>
    <mergeCell ref="H5:I5"/>
    <mergeCell ref="J5:K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7b43d3e-1f67-48c4-bd0b-c3176cbd6e80">
      <Terms xmlns="http://schemas.microsoft.com/office/infopath/2007/PartnerControls"/>
    </lcf76f155ced4ddcb4097134ff3c332f>
    <TaxCatchAll xmlns="b603c70e-9734-4fa8-a029-d12ee56545c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10A31CDD498B48850B04DD20858EB3" ma:contentTypeVersion="13" ma:contentTypeDescription="Create a new document." ma:contentTypeScope="" ma:versionID="9061b1aaf24448e095b30e75dd39f55e">
  <xsd:schema xmlns:xsd="http://www.w3.org/2001/XMLSchema" xmlns:xs="http://www.w3.org/2001/XMLSchema" xmlns:p="http://schemas.microsoft.com/office/2006/metadata/properties" xmlns:ns2="97b43d3e-1f67-48c4-bd0b-c3176cbd6e80" xmlns:ns3="b603c70e-9734-4fa8-a029-d12ee56545c8" targetNamespace="http://schemas.microsoft.com/office/2006/metadata/properties" ma:root="true" ma:fieldsID="73aa0b1dc4c5d18caf1fbc9d047b5c8b" ns2:_="" ns3:_="">
    <xsd:import namespace="97b43d3e-1f67-48c4-bd0b-c3176cbd6e80"/>
    <xsd:import namespace="b603c70e-9734-4fa8-a029-d12ee56545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b43d3e-1f67-48c4-bd0b-c3176cbd6e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38d8a6e-f8f9-490f-82a9-083d98b1adf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03c70e-9734-4fa8-a029-d12ee56545c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26db956-3e01-4d25-b38d-62570cb3fc77}" ma:internalName="TaxCatchAll" ma:showField="CatchAllData" ma:web="b603c70e-9734-4fa8-a029-d12ee56545c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24E9FD-D006-4FDE-9F65-2B5F12BDC4F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44AB0D9-04CB-48EA-B51C-E9C4C183FBA0}">
  <ds:schemaRefs>
    <ds:schemaRef ds:uri="http://schemas.microsoft.com/sharepoint/v3/contenttype/forms"/>
  </ds:schemaRefs>
</ds:datastoreItem>
</file>

<file path=customXml/itemProps3.xml><?xml version="1.0" encoding="utf-8"?>
<ds:datastoreItem xmlns:ds="http://schemas.openxmlformats.org/officeDocument/2006/customXml" ds:itemID="{CC263CEC-C16D-495B-B0DE-C09A98F0D0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Grading</vt:lpstr>
      <vt:lpstr>Drainage</vt:lpstr>
      <vt:lpstr>EROSION</vt:lpstr>
      <vt:lpstr>WQMP</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Heron, Christopher</dc:creator>
  <cp:keywords/>
  <dc:description/>
  <cp:lastModifiedBy>Ninette Eva</cp:lastModifiedBy>
  <cp:revision/>
  <cp:lastPrinted>2022-04-25T18:39:51Z</cp:lastPrinted>
  <dcterms:created xsi:type="dcterms:W3CDTF">2020-11-04T16:38:12Z</dcterms:created>
  <dcterms:modified xsi:type="dcterms:W3CDTF">2022-07-14T20:09:52Z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0x010100E010A31CDD498B48850B04DD20858EB3</vt:lpwstr>
  </property>
  <property fmtid="{D5CDD505-2E9C-101B-9397-08002B2CF9AE}" pid="3" name="Order">
    <vt:r8>14975600</vt:r8>
  </property>
  <property fmtid="{D5CDD505-2E9C-101B-9397-08002B2CF9AE}" pid="4" name="MediaServiceImageTags">
    <vt:lpwstr/>
  </property>
</Properties>
</file>